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0" windowWidth="24510" windowHeight="13950" firstSheet="6" activeTab="6"/>
  </bookViews>
  <sheets>
    <sheet name="Абсолют Мг ФА" sheetId="26" r:id="rId1"/>
    <sheet name="первичный Абсолют ИВО (ИВМг)" sheetId="27" r:id="rId2"/>
    <sheet name="ВЦМг" sheetId="28" r:id="rId3"/>
    <sheet name="Истинной Мг" sheetId="29" r:id="rId4"/>
    <sheet name="Октавной Мг" sheetId="30" r:id="rId5"/>
    <sheet name="Ре-ИВДИВО Мг" sheetId="31" r:id="rId6"/>
    <sheet name="общая" sheetId="38" r:id="rId7"/>
  </sheets>
  <calcPr calcId="124519"/>
</workbook>
</file>

<file path=xl/calcChain.xml><?xml version="1.0" encoding="utf-8"?>
<calcChain xmlns="http://schemas.openxmlformats.org/spreadsheetml/2006/main">
  <c r="C172" i="38"/>
  <c r="C159"/>
  <c r="C146"/>
  <c r="C133"/>
  <c r="C120"/>
  <c r="C107"/>
  <c r="C94"/>
  <c r="C81"/>
  <c r="C68"/>
  <c r="C55"/>
  <c r="C42"/>
  <c r="C29"/>
  <c r="C16"/>
  <c r="C3"/>
  <c r="E182" l="1"/>
  <c r="E180"/>
  <c r="E178"/>
  <c r="E176"/>
  <c r="M175"/>
  <c r="E169"/>
  <c r="E167"/>
  <c r="E165"/>
  <c r="E163"/>
  <c r="M162"/>
  <c r="A159"/>
  <c r="E156"/>
  <c r="E154"/>
  <c r="E152"/>
  <c r="E150"/>
  <c r="M149"/>
  <c r="A146"/>
  <c r="E143"/>
  <c r="E141"/>
  <c r="E139"/>
  <c r="E137"/>
  <c r="M136"/>
  <c r="A133"/>
  <c r="E130"/>
  <c r="E128"/>
  <c r="E126"/>
  <c r="E124"/>
  <c r="M123"/>
  <c r="A120"/>
  <c r="E117"/>
  <c r="E115"/>
  <c r="E113"/>
  <c r="E111"/>
  <c r="M110"/>
  <c r="A107"/>
  <c r="E104"/>
  <c r="E102"/>
  <c r="E100"/>
  <c r="E98"/>
  <c r="M97"/>
  <c r="A94"/>
  <c r="E91"/>
  <c r="E89"/>
  <c r="E87"/>
  <c r="E85"/>
  <c r="M84"/>
  <c r="A81"/>
  <c r="E78"/>
  <c r="E76"/>
  <c r="E74"/>
  <c r="E72"/>
  <c r="M71"/>
  <c r="A68"/>
  <c r="E65"/>
  <c r="E63"/>
  <c r="E61"/>
  <c r="E59"/>
  <c r="M58"/>
  <c r="A55"/>
  <c r="E52"/>
  <c r="E50"/>
  <c r="E48"/>
  <c r="E46"/>
  <c r="M45"/>
  <c r="A42"/>
  <c r="E39"/>
  <c r="E37"/>
  <c r="E35"/>
  <c r="E33"/>
  <c r="M32"/>
  <c r="A29"/>
  <c r="E26"/>
  <c r="E24"/>
  <c r="E22"/>
  <c r="D22"/>
  <c r="C22" s="1"/>
  <c r="E20"/>
  <c r="D20"/>
  <c r="C20" s="1"/>
  <c r="A20"/>
  <c r="M19"/>
  <c r="C17"/>
  <c r="C27" s="1"/>
  <c r="C14"/>
  <c r="O13"/>
  <c r="K13"/>
  <c r="L13" s="1"/>
  <c r="E13"/>
  <c r="D13"/>
  <c r="C13"/>
  <c r="Q12"/>
  <c r="O11"/>
  <c r="K11"/>
  <c r="L11" s="1"/>
  <c r="E11"/>
  <c r="D11"/>
  <c r="C11" s="1"/>
  <c r="Q10"/>
  <c r="O9"/>
  <c r="K9"/>
  <c r="L9" s="1"/>
  <c r="E9"/>
  <c r="D9"/>
  <c r="C9" s="1"/>
  <c r="Q8"/>
  <c r="O7"/>
  <c r="L7"/>
  <c r="K7"/>
  <c r="E7"/>
  <c r="D7"/>
  <c r="C7"/>
  <c r="Q6"/>
  <c r="M6"/>
  <c r="C6" i="28"/>
  <c r="L20" i="38" l="1"/>
  <c r="A22"/>
  <c r="O20"/>
  <c r="K20"/>
  <c r="D24"/>
  <c r="D26"/>
  <c r="C30"/>
  <c r="Q19"/>
  <c r="Q21"/>
  <c r="C34" i="26"/>
  <c r="O33"/>
  <c r="L33"/>
  <c r="K33"/>
  <c r="I33"/>
  <c r="H33"/>
  <c r="E33"/>
  <c r="D33"/>
  <c r="C33"/>
  <c r="Q32"/>
  <c r="O31"/>
  <c r="K31"/>
  <c r="L31" s="1"/>
  <c r="H31"/>
  <c r="I31" s="1"/>
  <c r="E31"/>
  <c r="D31"/>
  <c r="C31" s="1"/>
  <c r="Q30"/>
  <c r="O29"/>
  <c r="L29"/>
  <c r="K29"/>
  <c r="I29"/>
  <c r="H29"/>
  <c r="E29"/>
  <c r="D29"/>
  <c r="C29"/>
  <c r="Q28"/>
  <c r="O27"/>
  <c r="K27"/>
  <c r="L27" s="1"/>
  <c r="H27"/>
  <c r="I27" s="1"/>
  <c r="E27"/>
  <c r="D27"/>
  <c r="C27" s="1"/>
  <c r="Q26"/>
  <c r="M26"/>
  <c r="C17" i="29"/>
  <c r="O16"/>
  <c r="K16"/>
  <c r="L16" s="1"/>
  <c r="H16"/>
  <c r="I16" s="1"/>
  <c r="E16"/>
  <c r="D16"/>
  <c r="C16" s="1"/>
  <c r="O14"/>
  <c r="K14"/>
  <c r="L14" s="1"/>
  <c r="H14"/>
  <c r="I14" s="1"/>
  <c r="E14"/>
  <c r="D14"/>
  <c r="C14" s="1"/>
  <c r="O12"/>
  <c r="K12"/>
  <c r="L12" s="1"/>
  <c r="H12"/>
  <c r="I12" s="1"/>
  <c r="E12"/>
  <c r="D12"/>
  <c r="C12" s="1"/>
  <c r="O10"/>
  <c r="K10"/>
  <c r="L10" s="1"/>
  <c r="H10"/>
  <c r="I10" s="1"/>
  <c r="E10"/>
  <c r="D10"/>
  <c r="C10" s="1"/>
  <c r="Q9"/>
  <c r="M9"/>
  <c r="D17" i="30"/>
  <c r="P16"/>
  <c r="L16"/>
  <c r="M16" s="1"/>
  <c r="I16"/>
  <c r="J16" s="1"/>
  <c r="F16"/>
  <c r="E16"/>
  <c r="D16" s="1"/>
  <c r="P14"/>
  <c r="L14"/>
  <c r="M14" s="1"/>
  <c r="I14"/>
  <c r="J14" s="1"/>
  <c r="F14"/>
  <c r="E14"/>
  <c r="D14" s="1"/>
  <c r="P12"/>
  <c r="L12"/>
  <c r="M12" s="1"/>
  <c r="I12"/>
  <c r="J12" s="1"/>
  <c r="F12"/>
  <c r="E12"/>
  <c r="D12" s="1"/>
  <c r="R11"/>
  <c r="P10"/>
  <c r="L10"/>
  <c r="M10" s="1"/>
  <c r="I10"/>
  <c r="J10" s="1"/>
  <c r="F10"/>
  <c r="E10"/>
  <c r="D10" s="1"/>
  <c r="N9"/>
  <c r="D17" i="31"/>
  <c r="P16"/>
  <c r="L16"/>
  <c r="M16" s="1"/>
  <c r="I16"/>
  <c r="J16" s="1"/>
  <c r="F16"/>
  <c r="E16"/>
  <c r="D16" s="1"/>
  <c r="R15"/>
  <c r="P14"/>
  <c r="M14"/>
  <c r="L14"/>
  <c r="J14"/>
  <c r="I14"/>
  <c r="F14"/>
  <c r="E14"/>
  <c r="D14"/>
  <c r="R13"/>
  <c r="P12"/>
  <c r="L12"/>
  <c r="M12" s="1"/>
  <c r="I12"/>
  <c r="J12" s="1"/>
  <c r="F12"/>
  <c r="E12"/>
  <c r="D12" s="1"/>
  <c r="R11"/>
  <c r="P10"/>
  <c r="M10"/>
  <c r="L10"/>
  <c r="J10"/>
  <c r="I10"/>
  <c r="F10"/>
  <c r="E10"/>
  <c r="D10"/>
  <c r="R9"/>
  <c r="N9"/>
  <c r="B1"/>
  <c r="B1" i="30"/>
  <c r="A1" i="29"/>
  <c r="A1" i="28"/>
  <c r="C8" i="26"/>
  <c r="C19"/>
  <c r="E18"/>
  <c r="D18"/>
  <c r="O18" s="1"/>
  <c r="Q17" s="1"/>
  <c r="A18"/>
  <c r="E16"/>
  <c r="D16"/>
  <c r="O16" s="1"/>
  <c r="Q15" s="1"/>
  <c r="E14"/>
  <c r="D14"/>
  <c r="O14" s="1"/>
  <c r="Q13" s="1"/>
  <c r="C14"/>
  <c r="E12"/>
  <c r="D12"/>
  <c r="O12" s="1"/>
  <c r="Q11" s="1"/>
  <c r="M11"/>
  <c r="C26" i="38" l="1"/>
  <c r="Q25"/>
  <c r="A24"/>
  <c r="O22"/>
  <c r="K22"/>
  <c r="L22" s="1"/>
  <c r="C43"/>
  <c r="D39"/>
  <c r="D37"/>
  <c r="D35"/>
  <c r="D33"/>
  <c r="C40"/>
  <c r="C24"/>
  <c r="Q23"/>
  <c r="Q11" i="29"/>
  <c r="Q13"/>
  <c r="Q15"/>
  <c r="R13" i="30"/>
  <c r="R15"/>
  <c r="R9"/>
  <c r="C12" i="26"/>
  <c r="H14"/>
  <c r="I14" s="1"/>
  <c r="K14"/>
  <c r="L14" s="1"/>
  <c r="C16"/>
  <c r="C18"/>
  <c r="H12"/>
  <c r="I12" s="1"/>
  <c r="K12"/>
  <c r="L12" s="1"/>
  <c r="H16"/>
  <c r="I16" s="1"/>
  <c r="K16"/>
  <c r="L16" s="1"/>
  <c r="H18"/>
  <c r="I18" s="1"/>
  <c r="K18"/>
  <c r="L18" s="1"/>
  <c r="C35" i="38" l="1"/>
  <c r="Q34"/>
  <c r="A26"/>
  <c r="O24"/>
  <c r="K24"/>
  <c r="L24" s="1"/>
  <c r="C33"/>
  <c r="Q32"/>
  <c r="C37"/>
  <c r="Q36"/>
  <c r="C53"/>
  <c r="C56"/>
  <c r="D52"/>
  <c r="D50"/>
  <c r="D48"/>
  <c r="D46"/>
  <c r="C39"/>
  <c r="Q38"/>
  <c r="C46" l="1"/>
  <c r="Q45"/>
  <c r="C50"/>
  <c r="Q49"/>
  <c r="C69"/>
  <c r="D65"/>
  <c r="D63"/>
  <c r="D61"/>
  <c r="D59"/>
  <c r="C66"/>
  <c r="A33"/>
  <c r="O26"/>
  <c r="K26"/>
  <c r="L26" s="1"/>
  <c r="C48"/>
  <c r="Q47"/>
  <c r="C52"/>
  <c r="Q51"/>
  <c r="A35" l="1"/>
  <c r="O33"/>
  <c r="K33"/>
  <c r="L33"/>
  <c r="C61"/>
  <c r="Q60"/>
  <c r="C65"/>
  <c r="Q64"/>
  <c r="C59"/>
  <c r="Q58"/>
  <c r="C63"/>
  <c r="Q62"/>
  <c r="C79"/>
  <c r="C82"/>
  <c r="D78"/>
  <c r="D76"/>
  <c r="D74"/>
  <c r="D72"/>
  <c r="C72" l="1"/>
  <c r="Q71"/>
  <c r="C76"/>
  <c r="Q75"/>
  <c r="C95"/>
  <c r="D91"/>
  <c r="D89"/>
  <c r="D87"/>
  <c r="D85"/>
  <c r="C92"/>
  <c r="C74"/>
  <c r="Q73"/>
  <c r="C78"/>
  <c r="Q77"/>
  <c r="A37"/>
  <c r="O35"/>
  <c r="K35"/>
  <c r="L35" s="1"/>
  <c r="A39" l="1"/>
  <c r="O37"/>
  <c r="K37"/>
  <c r="L37"/>
  <c r="C87"/>
  <c r="Q86"/>
  <c r="C85"/>
  <c r="Q84"/>
  <c r="C89"/>
  <c r="Q88"/>
  <c r="C105"/>
  <c r="C108"/>
  <c r="D104"/>
  <c r="D102"/>
  <c r="D100"/>
  <c r="D98"/>
  <c r="C91"/>
  <c r="Q90"/>
  <c r="C98" l="1"/>
  <c r="Q97"/>
  <c r="C102"/>
  <c r="Q101"/>
  <c r="C121"/>
  <c r="D117"/>
  <c r="D115"/>
  <c r="D113"/>
  <c r="D111"/>
  <c r="C118"/>
  <c r="C100"/>
  <c r="Q99"/>
  <c r="C104"/>
  <c r="Q103"/>
  <c r="O39"/>
  <c r="K39"/>
  <c r="A46"/>
  <c r="L39"/>
  <c r="C113" l="1"/>
  <c r="Q112"/>
  <c r="C117"/>
  <c r="Q116"/>
  <c r="C111"/>
  <c r="Q110"/>
  <c r="C115"/>
  <c r="Q114"/>
  <c r="C131"/>
  <c r="C134"/>
  <c r="D130"/>
  <c r="D128"/>
  <c r="D126"/>
  <c r="D124"/>
  <c r="A48"/>
  <c r="O46"/>
  <c r="K46"/>
  <c r="L46" s="1"/>
  <c r="A50" l="1"/>
  <c r="O48"/>
  <c r="K48"/>
  <c r="L48" s="1"/>
  <c r="C124"/>
  <c r="Q123"/>
  <c r="C128"/>
  <c r="Q127"/>
  <c r="C147"/>
  <c r="D143"/>
  <c r="D141"/>
  <c r="D139"/>
  <c r="D137"/>
  <c r="C144"/>
  <c r="C126"/>
  <c r="Q125"/>
  <c r="C130"/>
  <c r="Q129"/>
  <c r="C139" l="1"/>
  <c r="Q138"/>
  <c r="C143"/>
  <c r="Q142"/>
  <c r="A52"/>
  <c r="O50"/>
  <c r="K50"/>
  <c r="L50" s="1"/>
  <c r="C137"/>
  <c r="Q136"/>
  <c r="C141"/>
  <c r="Q140"/>
  <c r="C157"/>
  <c r="C160"/>
  <c r="D156"/>
  <c r="D154"/>
  <c r="D152"/>
  <c r="D150"/>
  <c r="C150" l="1"/>
  <c r="Q149"/>
  <c r="C154"/>
  <c r="Q153"/>
  <c r="D169"/>
  <c r="D167"/>
  <c r="D165"/>
  <c r="D163"/>
  <c r="C173"/>
  <c r="C170"/>
  <c r="A59"/>
  <c r="O52"/>
  <c r="K52"/>
  <c r="L52" s="1"/>
  <c r="C152"/>
  <c r="Q151"/>
  <c r="C156"/>
  <c r="Q155"/>
  <c r="A61" l="1"/>
  <c r="O59"/>
  <c r="K59"/>
  <c r="L59"/>
  <c r="D182"/>
  <c r="D180"/>
  <c r="D178"/>
  <c r="D176"/>
  <c r="C183"/>
  <c r="C163"/>
  <c r="Q162"/>
  <c r="C167"/>
  <c r="Q166"/>
  <c r="C165"/>
  <c r="Q164"/>
  <c r="C169"/>
  <c r="Q168"/>
  <c r="C176" l="1"/>
  <c r="Q175"/>
  <c r="C180"/>
  <c r="Q179"/>
  <c r="C178"/>
  <c r="Q177"/>
  <c r="C182"/>
  <c r="Q181"/>
  <c r="A63"/>
  <c r="O61"/>
  <c r="K61"/>
  <c r="L61"/>
  <c r="A65" l="1"/>
  <c r="O63"/>
  <c r="K63"/>
  <c r="L63"/>
  <c r="O65" l="1"/>
  <c r="K65"/>
  <c r="A72"/>
  <c r="L65"/>
  <c r="A74" l="1"/>
  <c r="O72"/>
  <c r="K72"/>
  <c r="L72" s="1"/>
  <c r="A76" l="1"/>
  <c r="O74"/>
  <c r="K74"/>
  <c r="L74" s="1"/>
  <c r="A78" l="1"/>
  <c r="O76"/>
  <c r="K76"/>
  <c r="L76" s="1"/>
  <c r="A85" l="1"/>
  <c r="O78"/>
  <c r="K78"/>
  <c r="L78" s="1"/>
  <c r="A87" l="1"/>
  <c r="O85"/>
  <c r="K85"/>
  <c r="L85"/>
  <c r="A89" l="1"/>
  <c r="O87"/>
  <c r="K87"/>
  <c r="L87"/>
  <c r="A91" l="1"/>
  <c r="O89"/>
  <c r="K89"/>
  <c r="L89"/>
  <c r="O91" l="1"/>
  <c r="K91"/>
  <c r="A98"/>
  <c r="L91"/>
  <c r="A100" l="1"/>
  <c r="O98"/>
  <c r="K98"/>
  <c r="L98" s="1"/>
  <c r="A102" l="1"/>
  <c r="O100"/>
  <c r="K100"/>
  <c r="L100" s="1"/>
  <c r="A104" l="1"/>
  <c r="O102"/>
  <c r="K102"/>
  <c r="L102" s="1"/>
  <c r="A111" l="1"/>
  <c r="O104"/>
  <c r="K104"/>
  <c r="L104" s="1"/>
  <c r="A113" l="1"/>
  <c r="O111"/>
  <c r="K111"/>
  <c r="H111"/>
  <c r="L111"/>
  <c r="I111" l="1"/>
  <c r="H46"/>
  <c r="I46" s="1"/>
  <c r="A115"/>
  <c r="O113"/>
  <c r="K113"/>
  <c r="H113"/>
  <c r="L113"/>
  <c r="I113" l="1"/>
  <c r="H48"/>
  <c r="I48" s="1"/>
  <c r="A117"/>
  <c r="O115"/>
  <c r="K115"/>
  <c r="H115"/>
  <c r="L115"/>
  <c r="I115" l="1"/>
  <c r="H50"/>
  <c r="I50" s="1"/>
  <c r="O117"/>
  <c r="K117"/>
  <c r="L117" s="1"/>
  <c r="H117"/>
  <c r="A124"/>
  <c r="A126" l="1"/>
  <c r="O124"/>
  <c r="K124"/>
  <c r="L124" s="1"/>
  <c r="H124"/>
  <c r="I117"/>
  <c r="H52"/>
  <c r="I52" s="1"/>
  <c r="A128" l="1"/>
  <c r="O126"/>
  <c r="K126"/>
  <c r="L126" s="1"/>
  <c r="H126"/>
  <c r="I124"/>
  <c r="H59"/>
  <c r="I59" s="1"/>
  <c r="A130" l="1"/>
  <c r="O128"/>
  <c r="K128"/>
  <c r="L128" s="1"/>
  <c r="H128"/>
  <c r="I126"/>
  <c r="H61"/>
  <c r="I61" s="1"/>
  <c r="I128" l="1"/>
  <c r="H63"/>
  <c r="I63" s="1"/>
  <c r="A137"/>
  <c r="O130"/>
  <c r="K130"/>
  <c r="L130" s="1"/>
  <c r="H130"/>
  <c r="I130" l="1"/>
  <c r="H65"/>
  <c r="I65" s="1"/>
  <c r="A139"/>
  <c r="O137"/>
  <c r="K137"/>
  <c r="H137"/>
  <c r="L137"/>
  <c r="A141" l="1"/>
  <c r="O139"/>
  <c r="K139"/>
  <c r="H139"/>
  <c r="L139"/>
  <c r="I137"/>
  <c r="H72"/>
  <c r="I72" l="1"/>
  <c r="H7"/>
  <c r="I7" s="1"/>
  <c r="A143"/>
  <c r="O141"/>
  <c r="K141"/>
  <c r="H141"/>
  <c r="L141"/>
  <c r="I139"/>
  <c r="H74"/>
  <c r="I74" l="1"/>
  <c r="H9"/>
  <c r="I9" s="1"/>
  <c r="O143"/>
  <c r="K143"/>
  <c r="L143" s="1"/>
  <c r="H143"/>
  <c r="A150"/>
  <c r="I141"/>
  <c r="H76"/>
  <c r="I76" l="1"/>
  <c r="H11"/>
  <c r="I11" s="1"/>
  <c r="I143"/>
  <c r="H78"/>
  <c r="A152"/>
  <c r="O150"/>
  <c r="K150"/>
  <c r="L150" s="1"/>
  <c r="H150"/>
  <c r="I150" l="1"/>
  <c r="H85"/>
  <c r="A154"/>
  <c r="O152"/>
  <c r="K152"/>
  <c r="L152" s="1"/>
  <c r="H152"/>
  <c r="I78"/>
  <c r="H13"/>
  <c r="I13" s="1"/>
  <c r="A156" l="1"/>
  <c r="O154"/>
  <c r="K154"/>
  <c r="L154" s="1"/>
  <c r="H154"/>
  <c r="I85"/>
  <c r="H20"/>
  <c r="I20" s="1"/>
  <c r="I152"/>
  <c r="H87"/>
  <c r="A163" l="1"/>
  <c r="O156"/>
  <c r="K156"/>
  <c r="L156" s="1"/>
  <c r="H156"/>
  <c r="I87"/>
  <c r="H22"/>
  <c r="I22" s="1"/>
  <c r="I154"/>
  <c r="H89"/>
  <c r="I89" l="1"/>
  <c r="H24"/>
  <c r="I24" s="1"/>
  <c r="I156"/>
  <c r="H91"/>
  <c r="A165"/>
  <c r="O163"/>
  <c r="K163"/>
  <c r="H163"/>
  <c r="L163"/>
  <c r="I163" l="1"/>
  <c r="H98"/>
  <c r="I91"/>
  <c r="H26"/>
  <c r="I26" s="1"/>
  <c r="A167"/>
  <c r="O165"/>
  <c r="K165"/>
  <c r="H165"/>
  <c r="L165"/>
  <c r="I165" l="1"/>
  <c r="H100"/>
  <c r="I98"/>
  <c r="H33"/>
  <c r="I33" s="1"/>
  <c r="A169"/>
  <c r="O167"/>
  <c r="K167"/>
  <c r="H167"/>
  <c r="L167"/>
  <c r="I167" l="1"/>
  <c r="H102"/>
  <c r="I100"/>
  <c r="H35"/>
  <c r="I35" s="1"/>
  <c r="A176"/>
  <c r="O169"/>
  <c r="K169"/>
  <c r="H169"/>
  <c r="L169"/>
  <c r="I102" l="1"/>
  <c r="H37"/>
  <c r="I37" s="1"/>
  <c r="A178"/>
  <c r="O176"/>
  <c r="K176"/>
  <c r="H176"/>
  <c r="I176" s="1"/>
  <c r="L176"/>
  <c r="I169"/>
  <c r="H104"/>
  <c r="I104" l="1"/>
  <c r="H39"/>
  <c r="I39" s="1"/>
  <c r="A180"/>
  <c r="O178"/>
  <c r="K178"/>
  <c r="H178"/>
  <c r="I178" s="1"/>
  <c r="L178"/>
  <c r="A182" l="1"/>
  <c r="O180"/>
  <c r="K180"/>
  <c r="H180"/>
  <c r="I180" s="1"/>
  <c r="L180"/>
  <c r="O182" l="1"/>
  <c r="K182"/>
  <c r="H182"/>
  <c r="I182" s="1"/>
  <c r="L182"/>
  <c r="E16" i="28" l="1"/>
  <c r="D16"/>
  <c r="Q15"/>
  <c r="E14"/>
  <c r="D14"/>
  <c r="C14" s="1"/>
  <c r="E12"/>
  <c r="D12"/>
  <c r="E10"/>
  <c r="D10"/>
  <c r="Q9" s="1"/>
  <c r="M9"/>
  <c r="A15"/>
  <c r="O16" s="1"/>
  <c r="K13" i="27"/>
  <c r="H19"/>
  <c r="H17"/>
  <c r="H15"/>
  <c r="H13"/>
  <c r="A18"/>
  <c r="E19"/>
  <c r="O19"/>
  <c r="E17"/>
  <c r="E15"/>
  <c r="E13"/>
  <c r="M12"/>
  <c r="D19"/>
  <c r="C17" i="28"/>
  <c r="A16"/>
  <c r="A13"/>
  <c r="A11" s="1"/>
  <c r="A9" s="1"/>
  <c r="O10" s="1"/>
  <c r="Q13" l="1"/>
  <c r="H10"/>
  <c r="I10" s="1"/>
  <c r="K10"/>
  <c r="L10" s="1"/>
  <c r="H12"/>
  <c r="I12" s="1"/>
  <c r="O12"/>
  <c r="K16"/>
  <c r="L16" s="1"/>
  <c r="C10"/>
  <c r="Q11"/>
  <c r="K12"/>
  <c r="L12" s="1"/>
  <c r="H14"/>
  <c r="I14" s="1"/>
  <c r="K14"/>
  <c r="L14" s="1"/>
  <c r="O14"/>
  <c r="H16"/>
  <c r="I16" s="1"/>
  <c r="C12"/>
  <c r="C16"/>
  <c r="C19" i="27"/>
  <c r="Q18"/>
  <c r="D13"/>
  <c r="D15"/>
  <c r="D17"/>
  <c r="C20"/>
  <c r="A16"/>
  <c r="A19"/>
  <c r="I19"/>
  <c r="K19"/>
  <c r="L19" s="1"/>
  <c r="A14" l="1"/>
  <c r="O17"/>
  <c r="K17"/>
  <c r="I17"/>
  <c r="L17"/>
  <c r="C17"/>
  <c r="Q16"/>
  <c r="C13"/>
  <c r="Q12"/>
  <c r="C15"/>
  <c r="Q14"/>
  <c r="O15" l="1"/>
  <c r="K15"/>
  <c r="L15" s="1"/>
  <c r="I15"/>
  <c r="A12"/>
  <c r="O13" l="1"/>
  <c r="L13"/>
  <c r="I13"/>
</calcChain>
</file>

<file path=xl/sharedStrings.xml><?xml version="1.0" encoding="utf-8"?>
<sst xmlns="http://schemas.openxmlformats.org/spreadsheetml/2006/main" count="576" uniqueCount="79">
  <si>
    <t>в</t>
  </si>
  <si>
    <t>Степень</t>
  </si>
  <si>
    <t>синтезируя и компактифицируя их в</t>
  </si>
  <si>
    <t>Ядер</t>
  </si>
  <si>
    <t xml:space="preserve">Оформляется в </t>
  </si>
  <si>
    <t>Огнеобразы ИВО</t>
  </si>
  <si>
    <t>количество в компакте</t>
  </si>
  <si>
    <t>всего</t>
  </si>
  <si>
    <t>цифры</t>
  </si>
  <si>
    <t>Абсолютным Октавным Субъядерным Синтезом стяжаю</t>
  </si>
  <si>
    <t>Империо</t>
  </si>
  <si>
    <t>Абсолютным  Субъядерным Синтезом стяжаю</t>
  </si>
  <si>
    <t>Истинной ИВДИВО-Цельности ИВО</t>
  </si>
  <si>
    <t>Основание степени</t>
  </si>
  <si>
    <t>К-во огнеобразов</t>
  </si>
  <si>
    <t>Атом</t>
  </si>
  <si>
    <t>Изначально Вышестоящей Реальности</t>
  </si>
  <si>
    <t>Вариант стяжания на примере Метагалактического мирового компакта:</t>
  </si>
  <si>
    <t>№ максимального Абсолюта</t>
  </si>
  <si>
    <t xml:space="preserve">п. 42. Утвердить стяжание Абсолюта Фа и Абсолюта Изначально Вышестоящего Отца четырьмя компактами явления, где любой стяжаемый итогово Абсолют, стяжается четырьмя мировыми компактами его цифрового количества, имеющих явление цифровых компактов Абсолютов в каждом стяжаемом Абсолюте четырёх компактов в синтезе. Например, 274.877.906.944 Абсолюта Изначально Вышестоящего Отца развёртываются на четыре компакта по 68719476736 Абсолютов, в каждом из Абсолютов которых, явлен цифровой компакт по 274.877.906.944 Абсолюта Изначально Вышестоящих Аватаров Изначально Вышестоящего Отца в синтезе.  </t>
  </si>
  <si>
    <t xml:space="preserve">Стяжаю  и возжигаю в  каждом из них </t>
  </si>
  <si>
    <t>Синтезный мировой компакт :</t>
  </si>
  <si>
    <t>Метагалактический мировой компакт :</t>
  </si>
  <si>
    <t>Тонкий мировой компакт :</t>
  </si>
  <si>
    <t xml:space="preserve">Физический мировой компакт : </t>
  </si>
  <si>
    <t>Истинной Реальности</t>
  </si>
  <si>
    <t>Элемент</t>
  </si>
  <si>
    <r>
      <t xml:space="preserve">Таблица максимальных количественных стяжаний капель Абсолютного Огня ИВО, соответствующих Мирам </t>
    </r>
    <r>
      <rPr>
        <b/>
        <sz val="14"/>
        <color theme="1"/>
        <rFont val="Times New Roman"/>
        <family val="1"/>
        <charset val="204"/>
      </rPr>
      <t xml:space="preserve">Метагалактики Фа </t>
    </r>
  </si>
  <si>
    <t>Стать Реальности</t>
  </si>
  <si>
    <t>Точек</t>
  </si>
  <si>
    <t xml:space="preserve">п. 44. Утвердить стяжание Абсолюта Фа и Абсолюта Изначально Вышестоящего Отца четырьмя компактами явления, где любой стяжаемый итогово Абсолют, стяжается четырьмя мировыми компактами его цифрового количества, имеющих явление цифровых компактов Абсолютов в каждом стяжаемом Абсолюте четырёх компактов в синтезе. Например, 274.877.906.944 Абсолюта Изначально Вышестоящего Отца развёртываются на четыре компакта по 68719476736 Абсолютов, в каждом из Абсолютов которых, явлен цифровой компакт по 274.877.906.944 Абсолюта Изначально Вышестоящих Аватаров Изначально Вышестоящего Отца в синтезе.  </t>
  </si>
  <si>
    <t>из п.42....• Стяжаем 16384 Абсолюта Высокой Цельной Реальности Изначально Вышестоящего Отца (в каждом из которых, по 16384 Абсолюта Изначально Вышестоящей Реальности Изначально Вышестоящего Отца с цифровой количественной компактификацией 16384 Ядрами Синтеза с обязательным стяжанием) по утверждённой единой цифровой схеме 16384 позиций Абсолюта Фа, синтезируя их стяжанием в Абсолют Истинной Реальности Изначально Вышестоящего Отца</t>
  </si>
  <si>
    <t>Из п.46: ...от 16385й цифры до 32768 цифры Абсолютов Высокой Цельной Реальности Изначально Вышестоящего Отца, компактифицируемых в Молекулу каждого Абсолюта</t>
  </si>
  <si>
    <r>
      <rPr>
        <sz val="12"/>
        <color theme="1"/>
        <rFont val="Times New Roman"/>
        <family val="1"/>
        <charset val="204"/>
      </rPr>
      <t xml:space="preserve"> составлена на основании РАСПОРЯЖЕНИЕ (67) Абсолют Изначально Вышестоящего Отца
от 20.01.2022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</si>
  <si>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Из п.46: ...от 32769й цифры до 98304 цифры Абсолютов Истинной Реальности Изначально Вышестоящего Отца, компактифицируемых в Элемент каждого Абсолюта</t>
  </si>
  <si>
    <t>Из п42: Стяжаем цифровым количеством 65536 Абсолютов Истинной Реальности Изначально Вышестоящего Отца (в каждом из которых, по 65536 Абсолютов Высокой Цельной Реальности Изначально Вышестоящего Отца с цифровой количественной компактификацией 65536 Ядрами Синтеза с обязательным стяжанием) по утверждённой единой цифровой схеме 65536 позициями Абсолюта Фа, синтезируя в Абсолют Стать-Реальности Изначально Вышестоящего Отца</t>
  </si>
  <si>
    <t>п9. Определить первичное стяжание Абсолюта ИВО Должностно Компетентным ИВДИВО только в Изначально Вышестоящей Метагалактике.</t>
  </si>
  <si>
    <t>ИВО</t>
  </si>
  <si>
    <t xml:space="preserve">Я-Есмь </t>
  </si>
  <si>
    <t>ИВ Аватаров ИВО</t>
  </si>
  <si>
    <t>Синтез-ИВДИВО-Цельности ИВО</t>
  </si>
  <si>
    <t>Версум</t>
  </si>
  <si>
    <t>Стать-ИВДИВО-Цельности ИВО</t>
  </si>
  <si>
    <t>Континуум</t>
  </si>
  <si>
    <t>Объём</t>
  </si>
  <si>
    <t>Высокой Цельной ИВДИВО-Цельности ИВО</t>
  </si>
  <si>
    <t>Шар</t>
  </si>
  <si>
    <t>Изначально Вышестоящей ИВДИВО-Цельности ИВО</t>
  </si>
  <si>
    <t>Капель</t>
  </si>
  <si>
    <t>Высокой ИВДИВО-Цельности ИВО</t>
  </si>
  <si>
    <t>Искр</t>
  </si>
  <si>
    <t xml:space="preserve">Точку-Искру </t>
  </si>
  <si>
    <t>Синтез-Реальности ИВО</t>
  </si>
  <si>
    <t>Точку</t>
  </si>
  <si>
    <t>Стать-Реальности ИВО</t>
  </si>
  <si>
    <t>Истинной Реальности ИВО</t>
  </si>
  <si>
    <t>Молекулу</t>
  </si>
  <si>
    <t>Высокой Цельной Реальности ИВО</t>
  </si>
  <si>
    <t>Изначально Вышестоящей Реальности ИВО</t>
  </si>
  <si>
    <r>
      <rPr>
        <sz val="12"/>
        <color theme="1"/>
        <rFont val="Times New Roman"/>
        <family val="1"/>
        <charset val="204"/>
      </rPr>
      <t xml:space="preserve"> составлена на основании РАСПОРЯЖЕНИЕ (67) Абсолют Изначально Вышестоящего Отца
 от 20.01.2022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</si>
  <si>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Абсолютным  Субъядерным Синтезом стяжаю Метагалактический мировой компакт 4096-ти  АбсолютовВысокой Цельной Реальности ИВО с 8193 по 12288-й, в каждом из которых по  16384 Абсолютов Изначально Вышестоящей Реальности ИВО с цифровым стяжанием согласно утвержденной схеме стяжания Абсолюта ИВО. И Разворачиваясь ими, стяжаю в каждый из 4096-ти АбсолютовВысокой Цельной Реальности ИВО с 8193 по 12288-й  количестово капель Абсолютного Огня согласно утвержденой схеме стяжания Абсолюта ИВО с максимальным количественным стяжанием в  12288-й  АбсолютВысокой Цельной Реальности ИВО, стяжая  в12288-й Абсолют Высокой Цельной Реальности ИВО 1024 в 31281-лионной степени капель Абсолютного Огня с компактификацией их в 28672 Молекулу  12288-ого Абсолюта Высокой Цельной Реальности ИВО  </t>
  </si>
  <si>
    <t xml:space="preserve">Изначально Вышестоящей Метагалактики  </t>
  </si>
  <si>
    <t xml:space="preserve">Таблица максимальных количественных стяжаний капель Абсолютного Огня ИВО, соответствующих Мирам </t>
  </si>
  <si>
    <r>
      <rPr>
        <sz val="12"/>
        <color theme="1"/>
        <rFont val="Times New Roman"/>
        <family val="1"/>
        <charset val="204"/>
      </rPr>
      <t xml:space="preserve"> составлена на основании РАСПОРЯЖЕНИЕ (67) Абсолют Изначально Вышестоящего Отца
 от 20.01.2022
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</si>
  <si>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п7. Определить первичное стяжание Абсолюта Фа независимо от Должностной Компетенции и подготовки в Метагалактике Фа четвёртого архетипа материи.  
</t>
  </si>
  <si>
    <t>Из п.46:       И далее, от 98305й цифры до 360448 цифры Абсолютов Стать-Реальности Изначально Вышестоящего Отца, компактифицируемых в Точку каждого Абсолюта,</t>
  </si>
  <si>
    <t>Из п.46:    И далее, от 360449й цифры до 1409024 цифры Абсолютов Синтез-Реальности Изначально Вышестоящего Отца, компактифицируемых в Точку-Искру каждого Абсолюта,</t>
  </si>
  <si>
    <t>Из п.46: И далее, от 1409025й цифры до 5603328 цифры Абсолютов ИВДИВО-Цельности Изначально Вышестоящего Отца, компактифицируемых в Искру каждого Абсолюта,</t>
  </si>
  <si>
    <t>Из п.46:    И далее, от 5603329й цифры до 22380544 цифры Абсолютов Высокой ИВДИВО-Цельности Изначально Вышестоящего Отца, компактифицируемых в Каплю каждого Абсолюта,</t>
  </si>
  <si>
    <t>Абсолютным (Октавным) Субъядерным Синтезом стяжаю</t>
  </si>
  <si>
    <t xml:space="preserve">Абсолютным  (Октавным)Субъядерным Синтезом стяжаю Метагалактический мировой компакт 4194304-ти  АбсолютовВысокой ИВДИВО-Цельности ИВО с 8388609 по 12582912-й, в каждом из которых по  16777216 Абсолютов Высокой ИВДИВО-Цельности ИВО с цифровым стяжанием согласно утвержденной схеме стяжания Абсолюта ИВО. И Разворачиваясь ими, стяжаю в каждый из 4194304-ти АбсолютовВысокой ИВДИВО-Цельности ИВО с 8388609 по 12582912-й  количестово капель Абсолютного Огня согласно утвержденой схеме стяжания Абсолюта ИВО с максимальным количественным стяжанием в  12582912-й  АбсолютВысокой ИВДИВО-Цельности ИВО, стяжая  в12582912-й Абсолют Высокой ИВДИВО-Цельности ИВО 1024 в 19839537-лионной степени капель Абсолютного Огня с компактификацией их в 18186240 Капель  12582912-ого Абсолюта Высокой ИВДИВО-Цельности ИВО  </t>
  </si>
  <si>
    <t xml:space="preserve">Абсолютным (Октавным) Субъядерным Синтезом стяжаю Метагалактический мировой компакт 1048576-ти  АбсолютовВысокой ИВДИВО-Цельности ИВО с 2097153 по 3145728-й, в каждом из которых по  4194304 Абсолютов Синтез-Реальности ИВО с цифровым стяжанием согласно утвержденной схеме стяжания Абсолюта ИВО. И Разворачиваясь ими, стяжаю в каждый из 1048576-ти АбсолютовВысокой ИВДИВО-Цельности ИВО с 2097153 по 3145728-й  количестово капель Абсолютного Огня согласно утвержденой схеме стяжания Абсолюта ИВО с максимальным количественным стяжанием в  3145728-й  АбсолютВысокой ИВДИВО-Цельности ИВО, стяжая  в3145728-й Абсолют Высокой ИВДИВО-Цельности ИВО 256 в 4968823-лионной степени капель Абсолютного Огня с компактификацией их в 4554752 Искр  3145728-ого Абсолюта Высокой ИВДИВО-Цельности ИВО  </t>
  </si>
  <si>
    <t>Абсолютным  (Октавным)Субъядерным Синтезом стяжаю</t>
  </si>
  <si>
    <t xml:space="preserve">Абсолютным  (Октавным)Субъядерным Синтезом стяжаю Метагалактический мировой компакт 262144-ти  АбсолютовСинтез-Реальности ИВО с 524289 по 786432-й, в каждом из которых по  1048576 Абсолютов Стать-Реальности ИВО с цифровым стяжанием согласно утвержденной схеме стяжания Абсолюта ИВО. И Разворачиваясь ими, стяжаю в каждый из 262144-ти АбсолютовСинтез-Реальности ИВО с 524289 по 786432-й  количестово капель Абсолютного Огня согласно утвержденой схеме стяжания Абсолюта ИВО с максимальным количественным стяжанием в  786432-й  АбсолютСинтез-Реальности ИВО, стяжая  в786432-й Абсолют Синтез-Реальности ИВО 4 в 1251145-лионной степени капель Абсолютного Огня с компактификацией их в 1146880 Точку-Искру   786432-ого Абсолюта Синтез-Реальности ИВО  </t>
  </si>
  <si>
    <t xml:space="preserve">Абсолютным (Октавным) Субъядерным Синтезом стяжаю Метагалактический мировой компакт 16384-ти  АбсолютовИстинных Реальностей ИВОс 32769 по 49152, в каждом из которых по  65536 ИВАбсолютов ИВО с цифровым стяжанием согласно утвержденной схеме стяжания Абсолюта ИВО. И Разворачиваясь ими, стяжая в каждый из 4096-ти АбсолютовИстинной Реальности с 32769-го по 49152-й  количестово капель Абсолютного Огня согласно утвержденой схеме стяжания Абсолюта ИВО с максимальным колличественным стяжанием в  49152-й  Абсолют Истинной Реальности, стяжая  в49152-й Абсолют Истинной Реальности 128 в 56602-лионной степени капель Абсолютного Огня с компактификацией их в 81920 Элементов  49152-ого Абсолюта ВЦР ИВО  </t>
  </si>
  <si>
    <t>архетип</t>
  </si>
  <si>
    <t>Молекул</t>
  </si>
  <si>
    <t>Обшая таблица для стяжания Абсолюта ИВО</t>
  </si>
  <si>
    <t>В таблице для примера приведен вариант стяжания Метагалактического Мирового компакта разных Архетипов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</si>
</sst>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9" tint="-0.249977111117893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3" tint="0.3999755851924192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3" tint="0.3999755851924192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3" tint="0.3999755851924192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14"/>
      <color theme="9" tint="-0.249977111117893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2" xfId="0" applyBorder="1"/>
    <xf numFmtId="0" fontId="2" fillId="0" borderId="0" xfId="0" applyFont="1" applyBorder="1"/>
    <xf numFmtId="3" fontId="12" fillId="0" borderId="14" xfId="0" applyNumberFormat="1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/>
    </xf>
    <xf numFmtId="0" fontId="0" fillId="0" borderId="0" xfId="0" applyBorder="1"/>
    <xf numFmtId="3" fontId="0" fillId="0" borderId="12" xfId="0" applyNumberFormat="1" applyBorder="1"/>
    <xf numFmtId="3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3" fontId="8" fillId="0" borderId="12" xfId="0" applyNumberFormat="1" applyFont="1" applyBorder="1" applyAlignment="1"/>
    <xf numFmtId="3" fontId="14" fillId="2" borderId="13" xfId="0" applyNumberFormat="1" applyFont="1" applyFill="1" applyBorder="1" applyAlignment="1">
      <alignment horizontal="right"/>
    </xf>
    <xf numFmtId="3" fontId="14" fillId="2" borderId="17" xfId="0" applyNumberFormat="1" applyFont="1" applyFill="1" applyBorder="1" applyAlignment="1">
      <alignment horizontal="right"/>
    </xf>
    <xf numFmtId="0" fontId="15" fillId="2" borderId="6" xfId="0" applyFont="1" applyFill="1" applyBorder="1" applyAlignment="1">
      <alignment horizontal="right"/>
    </xf>
    <xf numFmtId="0" fontId="15" fillId="2" borderId="13" xfId="0" applyFont="1" applyFill="1" applyBorder="1" applyAlignment="1">
      <alignment horizontal="center"/>
    </xf>
    <xf numFmtId="3" fontId="15" fillId="2" borderId="13" xfId="0" applyNumberFormat="1" applyFont="1" applyFill="1" applyBorder="1"/>
    <xf numFmtId="3" fontId="15" fillId="2" borderId="15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3" fontId="0" fillId="0" borderId="0" xfId="0" applyNumberFormat="1" applyBorder="1"/>
    <xf numFmtId="3" fontId="12" fillId="0" borderId="17" xfId="0" applyNumberFormat="1" applyFont="1" applyBorder="1" applyAlignment="1">
      <alignment horizontal="center" vertical="center"/>
    </xf>
    <xf numFmtId="0" fontId="14" fillId="2" borderId="20" xfId="0" applyFont="1" applyFill="1" applyBorder="1"/>
    <xf numFmtId="0" fontId="14" fillId="2" borderId="18" xfId="0" applyFont="1" applyFill="1" applyBorder="1"/>
    <xf numFmtId="3" fontId="8" fillId="0" borderId="0" xfId="0" applyNumberFormat="1" applyFont="1" applyBorder="1" applyAlignment="1"/>
    <xf numFmtId="3" fontId="12" fillId="0" borderId="17" xfId="0" applyNumberFormat="1" applyFont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/>
    </xf>
    <xf numFmtId="3" fontId="14" fillId="2" borderId="20" xfId="0" applyNumberFormat="1" applyFont="1" applyFill="1" applyBorder="1"/>
    <xf numFmtId="3" fontId="14" fillId="2" borderId="18" xfId="0" applyNumberFormat="1" applyFont="1" applyFill="1" applyBorder="1"/>
    <xf numFmtId="0" fontId="18" fillId="0" borderId="0" xfId="0" applyFont="1" applyAlignment="1">
      <alignment horizontal="justify" wrapText="1"/>
    </xf>
    <xf numFmtId="3" fontId="14" fillId="2" borderId="18" xfId="0" applyNumberFormat="1" applyFont="1" applyFill="1" applyBorder="1" applyAlignment="1">
      <alignment horizontal="right"/>
    </xf>
    <xf numFmtId="0" fontId="19" fillId="0" borderId="0" xfId="0" applyFont="1"/>
    <xf numFmtId="3" fontId="14" fillId="2" borderId="17" xfId="0" applyNumberFormat="1" applyFont="1" applyFill="1" applyBorder="1" applyAlignment="1">
      <alignment horizontal="right"/>
    </xf>
    <xf numFmtId="0" fontId="20" fillId="0" borderId="0" xfId="0" applyFont="1"/>
    <xf numFmtId="3" fontId="9" fillId="3" borderId="13" xfId="0" applyNumberFormat="1" applyFont="1" applyFill="1" applyBorder="1" applyAlignment="1">
      <alignment wrapText="1"/>
    </xf>
    <xf numFmtId="0" fontId="9" fillId="3" borderId="13" xfId="0" applyFont="1" applyFill="1" applyBorder="1" applyAlignment="1">
      <alignment wrapText="1"/>
    </xf>
    <xf numFmtId="0" fontId="5" fillId="0" borderId="0" xfId="0" applyFont="1" applyAlignment="1">
      <alignment horizontal="justify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justify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9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5" fillId="2" borderId="1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wrapText="1"/>
    </xf>
    <xf numFmtId="0" fontId="5" fillId="2" borderId="18" xfId="0" applyFont="1" applyFill="1" applyBorder="1" applyAlignment="1">
      <alignment horizontal="right" wrapText="1"/>
    </xf>
    <xf numFmtId="0" fontId="5" fillId="2" borderId="17" xfId="0" applyFont="1" applyFill="1" applyBorder="1" applyAlignment="1">
      <alignment horizontal="center" vertical="center" textRotation="90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3" fontId="14" fillId="2" borderId="17" xfId="0" applyNumberFormat="1" applyFont="1" applyFill="1" applyBorder="1" applyAlignment="1">
      <alignment horizontal="right"/>
    </xf>
    <xf numFmtId="0" fontId="0" fillId="0" borderId="18" xfId="0" applyBorder="1" applyAlignment="1"/>
    <xf numFmtId="0" fontId="0" fillId="0" borderId="13" xfId="0" applyBorder="1" applyAlignment="1">
      <alignment wrapText="1"/>
    </xf>
    <xf numFmtId="0" fontId="17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4"/>
  <sheetViews>
    <sheetView topLeftCell="A9" workbookViewId="0">
      <selection activeCell="F21" sqref="F21"/>
    </sheetView>
  </sheetViews>
  <sheetFormatPr defaultRowHeight="15"/>
  <cols>
    <col min="1" max="1" width="11.28515625" customWidth="1"/>
    <col min="2" max="2" width="11.85546875" customWidth="1"/>
    <col min="3" max="3" width="12.28515625" customWidth="1"/>
    <col min="4" max="4" width="12.85546875" customWidth="1"/>
    <col min="5" max="5" width="15.140625" customWidth="1"/>
    <col min="7" max="7" width="5.5703125" customWidth="1"/>
    <col min="8" max="8" width="3.28515625" hidden="1" customWidth="1"/>
    <col min="9" max="9" width="5.5703125" bestFit="1" customWidth="1"/>
    <col min="10" max="10" width="2.28515625" bestFit="1" customWidth="1"/>
    <col min="11" max="11" width="6.140625" hidden="1" customWidth="1"/>
    <col min="12" max="12" width="8.5703125" bestFit="1" customWidth="1"/>
    <col min="14" max="14" width="7.28515625" customWidth="1"/>
    <col min="16" max="16" width="3.28515625" customWidth="1"/>
    <col min="17" max="17" width="32.140625" customWidth="1"/>
  </cols>
  <sheetData>
    <row r="1" spans="1:17" ht="57.75" customHeight="1">
      <c r="B1" s="37" t="s">
        <v>27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33" customHeight="1">
      <c r="B2" s="38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68.25" customHeight="1">
      <c r="B3" s="33" t="s">
        <v>64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  <c r="Q3" s="35"/>
    </row>
    <row r="4" spans="1:17" ht="43.5" customHeight="1">
      <c r="B4" s="33" t="s">
        <v>32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5"/>
    </row>
    <row r="5" spans="1:17" ht="95.25" customHeight="1">
      <c r="B5" s="33" t="s">
        <v>30</v>
      </c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  <c r="Q5" s="35"/>
    </row>
    <row r="6" spans="1:17" ht="85.5" customHeight="1">
      <c r="B6" s="33" t="s">
        <v>31</v>
      </c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5"/>
      <c r="Q6" s="35"/>
    </row>
    <row r="7" spans="1:17" ht="32.25" customHeight="1">
      <c r="B7" s="36" t="s">
        <v>17</v>
      </c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Q7" s="35"/>
    </row>
    <row r="8" spans="1:17" ht="78.75" customHeight="1" thickBot="1">
      <c r="B8" s="26"/>
      <c r="C8" s="31" t="str">
        <f>CONCATENATE(" Стяжаю Воскрешение Эталонного Абсолюта... И разворачиваясь 4096-ю Абсолютами ИВР с 8192-го по 12288-ой ,"," Абсолютным  Субъядерным Синтезом стяжаю в каждый из  4096-ти Абсолютов ИВ Реальности ИВО количество капель Абсолютного Огня согласно утвержденной схеме стяжания Абсолюта ИВО, с максимальным количественным стяжанием в  ",D14,"-й  Абсолют",F11," ИВО, стяжая в",D14,"-й  Абсолют",F11,"  ",I14," в ",L14,"-лионной степени капель Абсолютного Огня с компактификацией их в ",O14,"  ",P11,"ов  "," ",F11," ИВО  ")</f>
        <v xml:space="preserve"> Стяжаю Воскрешение Эталонного Абсолюта... И разворачиваясь 4096-ю Абсолютами ИВР с 8192-го по 12288-ой , Абсолютным  Субъядерным Синтезом стяжаю в каждый из  4096-ти Абсолютов ИВ Реальности ИВО количество капель Абсолютного Огня согласно утвержденной схеме стяжания Абсолюта ИВО, с максимальным количественным стяжанием в  12288-й  АбсолютИзначально Вышестоящей Реальности ИВО, стяжая в12288-й  АбсолютИзначально Вышестоящей Реальности  32 в 13408-лионной степени капель Абсолютного Огня с компактификацией их в 12288  Атомов   Изначально Вышестоящей Реальности ИВО  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spans="1:17" ht="15.75" customHeight="1">
      <c r="A9" s="71" t="s">
        <v>18</v>
      </c>
      <c r="B9" s="73" t="s">
        <v>6</v>
      </c>
      <c r="C9" s="86">
        <v>4096</v>
      </c>
      <c r="D9" s="77"/>
      <c r="E9" s="77"/>
      <c r="F9" s="77"/>
      <c r="G9" s="78"/>
      <c r="H9" s="78"/>
      <c r="I9" s="81" t="s">
        <v>13</v>
      </c>
      <c r="J9" s="82"/>
      <c r="K9" s="51" t="s">
        <v>0</v>
      </c>
      <c r="L9" s="39" t="s">
        <v>1</v>
      </c>
      <c r="M9" s="41"/>
      <c r="N9" s="41"/>
      <c r="O9" s="43" t="s">
        <v>4</v>
      </c>
      <c r="P9" s="43"/>
      <c r="Q9" s="44"/>
    </row>
    <row r="10" spans="1:17" ht="48" customHeight="1" thickBot="1">
      <c r="A10" s="72"/>
      <c r="B10" s="74"/>
      <c r="C10" s="87"/>
      <c r="D10" s="79"/>
      <c r="E10" s="79"/>
      <c r="F10" s="79"/>
      <c r="G10" s="80"/>
      <c r="H10" s="80"/>
      <c r="I10" s="83"/>
      <c r="J10" s="83"/>
      <c r="K10" s="52"/>
      <c r="L10" s="40"/>
      <c r="M10" s="42"/>
      <c r="N10" s="42"/>
      <c r="O10" s="3" t="s">
        <v>14</v>
      </c>
      <c r="P10" s="45" t="s">
        <v>5</v>
      </c>
      <c r="Q10" s="46"/>
    </row>
    <row r="11" spans="1:17" ht="15.75" customHeight="1">
      <c r="A11" s="88">
        <v>16384</v>
      </c>
      <c r="B11" s="53" t="s">
        <v>11</v>
      </c>
      <c r="C11" s="56" t="s">
        <v>21</v>
      </c>
      <c r="D11" s="57"/>
      <c r="E11" s="58"/>
      <c r="F11" s="47" t="s">
        <v>16</v>
      </c>
      <c r="G11" s="59"/>
      <c r="H11" s="18"/>
      <c r="I11" s="62"/>
      <c r="J11" s="63"/>
      <c r="K11" s="63"/>
      <c r="L11" s="64"/>
      <c r="M11" s="47" t="str">
        <f>"-лионной степени капель Абсолютного Огня,"</f>
        <v>-лионной степени капель Абсолютного Огня,</v>
      </c>
      <c r="N11" s="48"/>
      <c r="O11" s="22"/>
      <c r="P11" s="70" t="s">
        <v>15</v>
      </c>
      <c r="Q11" s="68" t="str">
        <f>CONCATENATE(O12,"-ого Абсолюта ", F11)</f>
        <v>16384-ого Абсолюта Изначально Вышестоящей Реальности</v>
      </c>
    </row>
    <row r="12" spans="1:17" ht="32.25" customHeight="1" thickBot="1">
      <c r="A12" s="89"/>
      <c r="B12" s="54"/>
      <c r="C12" s="16" t="str">
        <f xml:space="preserve"> CONCATENATE("с ",D12-C9+1," по ")</f>
        <v xml:space="preserve">с 12289 по </v>
      </c>
      <c r="D12" s="10">
        <f>C9*4</f>
        <v>16384</v>
      </c>
      <c r="E12" s="4" t="str">
        <f>"-й Абсолюты "</f>
        <v xml:space="preserve">-й Абсолюты </v>
      </c>
      <c r="F12" s="60"/>
      <c r="G12" s="61"/>
      <c r="H12" s="19">
        <f t="shared" ref="H12:H18" si="0">MOD(D12+3,11)+1</f>
        <v>9</v>
      </c>
      <c r="I12" s="12">
        <f>POWER(2,H12)</f>
        <v>512</v>
      </c>
      <c r="J12" s="13" t="s">
        <v>0</v>
      </c>
      <c r="K12" s="14">
        <f t="shared" ref="K12:K18" si="1">INT((D12+3)/11)</f>
        <v>1489</v>
      </c>
      <c r="L12" s="15">
        <f>D12+3+K12</f>
        <v>17876</v>
      </c>
      <c r="M12" s="49"/>
      <c r="N12" s="50"/>
      <c r="O12" s="23">
        <f>D12</f>
        <v>16384</v>
      </c>
      <c r="P12" s="54"/>
      <c r="Q12" s="69"/>
    </row>
    <row r="13" spans="1:17" ht="15.75">
      <c r="A13" s="88">
        <v>12288</v>
      </c>
      <c r="B13" s="54"/>
      <c r="C13" s="56" t="s">
        <v>22</v>
      </c>
      <c r="D13" s="57"/>
      <c r="E13" s="58"/>
      <c r="F13" s="60"/>
      <c r="G13" s="61"/>
      <c r="H13" s="19"/>
      <c r="I13" s="62"/>
      <c r="J13" s="63"/>
      <c r="K13" s="63"/>
      <c r="L13" s="64"/>
      <c r="M13" s="49"/>
      <c r="N13" s="50"/>
      <c r="O13" s="22"/>
      <c r="P13" s="54"/>
      <c r="Q13" s="68" t="str">
        <f>CONCATENATE(O14,"-ого Абсолюта ", F11)</f>
        <v>12288-ого Абсолюта Изначально Вышестоящей Реальности</v>
      </c>
    </row>
    <row r="14" spans="1:17" ht="16.5" thickBot="1">
      <c r="A14" s="89">
        <v>12288</v>
      </c>
      <c r="B14" s="54"/>
      <c r="C14" s="16" t="str">
        <f xml:space="preserve"> CONCATENATE("с ",D14-C9+1," по ")</f>
        <v xml:space="preserve">с 8193 по </v>
      </c>
      <c r="D14" s="10">
        <f>C9*3</f>
        <v>12288</v>
      </c>
      <c r="E14" s="4" t="str">
        <f t="shared" ref="E14:E18" si="2">"-й Абсолюты "</f>
        <v xml:space="preserve">-й Абсолюты </v>
      </c>
      <c r="F14" s="60"/>
      <c r="G14" s="61"/>
      <c r="H14" s="19">
        <f t="shared" si="0"/>
        <v>5</v>
      </c>
      <c r="I14" s="12">
        <f t="shared" ref="I14:I18" si="3">POWER(2,H14)</f>
        <v>32</v>
      </c>
      <c r="J14" s="13" t="s">
        <v>0</v>
      </c>
      <c r="K14" s="14">
        <f t="shared" si="1"/>
        <v>1117</v>
      </c>
      <c r="L14" s="15">
        <f>D14+3+K14</f>
        <v>13408</v>
      </c>
      <c r="M14" s="49"/>
      <c r="N14" s="50"/>
      <c r="O14" s="23">
        <f>D14</f>
        <v>12288</v>
      </c>
      <c r="P14" s="54"/>
      <c r="Q14" s="69"/>
    </row>
    <row r="15" spans="1:17" ht="15.75" customHeight="1">
      <c r="A15" s="88">
        <v>8192</v>
      </c>
      <c r="B15" s="54"/>
      <c r="C15" s="56" t="s">
        <v>23</v>
      </c>
      <c r="D15" s="57"/>
      <c r="E15" s="58"/>
      <c r="F15" s="65" t="s">
        <v>20</v>
      </c>
      <c r="G15" s="61"/>
      <c r="H15" s="19"/>
      <c r="I15" s="62"/>
      <c r="J15" s="63"/>
      <c r="K15" s="63"/>
      <c r="L15" s="64"/>
      <c r="M15" s="47" t="s">
        <v>2</v>
      </c>
      <c r="N15" s="48"/>
      <c r="O15" s="22"/>
      <c r="P15" s="54"/>
      <c r="Q15" s="68" t="str">
        <f>CONCATENATE(O16,"-ого Абсолюта ", F11)</f>
        <v>8192-ого Абсолюта Изначально Вышестоящей Реальности</v>
      </c>
    </row>
    <row r="16" spans="1:17" ht="16.5" customHeight="1" thickBot="1">
      <c r="A16" s="89">
        <v>8192</v>
      </c>
      <c r="B16" s="54"/>
      <c r="C16" s="16" t="str">
        <f xml:space="preserve"> CONCATENATE("с ",D16-C9+1," по ")</f>
        <v xml:space="preserve">с 4097 по </v>
      </c>
      <c r="D16" s="10">
        <f>C9*2</f>
        <v>8192</v>
      </c>
      <c r="E16" s="4" t="str">
        <f t="shared" si="2"/>
        <v xml:space="preserve">-й Абсолюты </v>
      </c>
      <c r="F16" s="60" t="s">
        <v>20</v>
      </c>
      <c r="G16" s="61"/>
      <c r="H16" s="19">
        <f t="shared" si="0"/>
        <v>1</v>
      </c>
      <c r="I16" s="12">
        <f t="shared" si="3"/>
        <v>2</v>
      </c>
      <c r="J16" s="13" t="s">
        <v>0</v>
      </c>
      <c r="K16" s="14">
        <f t="shared" si="1"/>
        <v>745</v>
      </c>
      <c r="L16" s="15">
        <f>D16+3+K16</f>
        <v>8940</v>
      </c>
      <c r="M16" s="49" t="s">
        <v>2</v>
      </c>
      <c r="N16" s="50"/>
      <c r="O16" s="23">
        <f>D16</f>
        <v>8192</v>
      </c>
      <c r="P16" s="54"/>
      <c r="Q16" s="69"/>
    </row>
    <row r="17" spans="1:17" ht="15.75">
      <c r="A17" s="88">
        <v>4096</v>
      </c>
      <c r="B17" s="54"/>
      <c r="C17" s="56" t="s">
        <v>24</v>
      </c>
      <c r="D17" s="57"/>
      <c r="E17" s="58"/>
      <c r="F17" s="60"/>
      <c r="G17" s="61"/>
      <c r="H17" s="19"/>
      <c r="I17" s="62"/>
      <c r="J17" s="63"/>
      <c r="K17" s="63"/>
      <c r="L17" s="64"/>
      <c r="M17" s="49"/>
      <c r="N17" s="50"/>
      <c r="O17" s="22"/>
      <c r="P17" s="54"/>
      <c r="Q17" s="68" t="str">
        <f>CONCATENATE(O18,"-ого Абсолюта ", F11)</f>
        <v>4096-ого Абсолюта Изначально Вышестоящей Реальности</v>
      </c>
    </row>
    <row r="18" spans="1:17" ht="16.5" thickBot="1">
      <c r="A18" s="89">
        <f>C9</f>
        <v>4096</v>
      </c>
      <c r="B18" s="55"/>
      <c r="C18" s="16" t="str">
        <f xml:space="preserve"> CONCATENATE("с ",D18-C9+1," по ")</f>
        <v xml:space="preserve">с 1 по </v>
      </c>
      <c r="D18" s="10">
        <f>C9</f>
        <v>4096</v>
      </c>
      <c r="E18" s="4" t="str">
        <f t="shared" si="2"/>
        <v xml:space="preserve">-й Абсолюты </v>
      </c>
      <c r="F18" s="84"/>
      <c r="G18" s="85"/>
      <c r="H18" s="20">
        <f t="shared" si="0"/>
        <v>8</v>
      </c>
      <c r="I18" s="12">
        <f t="shared" si="3"/>
        <v>256</v>
      </c>
      <c r="J18" s="13" t="s">
        <v>0</v>
      </c>
      <c r="K18" s="14">
        <f t="shared" si="1"/>
        <v>372</v>
      </c>
      <c r="L18" s="15">
        <f>D18+3+K18</f>
        <v>4471</v>
      </c>
      <c r="M18" s="66"/>
      <c r="N18" s="67"/>
      <c r="O18" s="23">
        <f>D18</f>
        <v>4096</v>
      </c>
      <c r="P18" s="55"/>
      <c r="Q18" s="69"/>
    </row>
    <row r="19" spans="1:17">
      <c r="B19" s="21" t="s">
        <v>7</v>
      </c>
      <c r="C19" s="9">
        <f>C9*4</f>
        <v>16384</v>
      </c>
      <c r="D19" s="9" t="s">
        <v>8</v>
      </c>
      <c r="E19" s="6"/>
      <c r="F19" s="17"/>
      <c r="G19" s="17"/>
      <c r="H19" s="2"/>
      <c r="I19" s="8"/>
      <c r="J19" s="1"/>
      <c r="K19" s="6"/>
      <c r="L19" s="7"/>
      <c r="M19" s="5"/>
      <c r="N19" s="5"/>
      <c r="O19" s="5"/>
      <c r="P19" s="5"/>
      <c r="Q19" s="1"/>
    </row>
    <row r="22" spans="1:17" ht="32.25" customHeight="1">
      <c r="B22" s="36" t="s">
        <v>17</v>
      </c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5"/>
      <c r="Q22" s="35"/>
    </row>
    <row r="23" spans="1:17" ht="109.5" customHeight="1" thickBot="1">
      <c r="C23" s="31" t="s">
        <v>60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7" ht="15.75" customHeight="1">
      <c r="A24" s="71" t="s">
        <v>18</v>
      </c>
      <c r="B24" s="73" t="s">
        <v>6</v>
      </c>
      <c r="C24" s="75">
        <v>4096</v>
      </c>
      <c r="D24" s="77"/>
      <c r="E24" s="77"/>
      <c r="F24" s="77"/>
      <c r="G24" s="78"/>
      <c r="H24" s="78"/>
      <c r="I24" s="81" t="s">
        <v>13</v>
      </c>
      <c r="J24" s="82"/>
      <c r="K24" s="51" t="s">
        <v>0</v>
      </c>
      <c r="L24" s="39" t="s">
        <v>1</v>
      </c>
      <c r="M24" s="41"/>
      <c r="N24" s="41"/>
      <c r="O24" s="43" t="s">
        <v>4</v>
      </c>
      <c r="P24" s="43"/>
      <c r="Q24" s="44"/>
    </row>
    <row r="25" spans="1:17" ht="48" customHeight="1" thickBot="1">
      <c r="A25" s="72"/>
      <c r="B25" s="74"/>
      <c r="C25" s="76"/>
      <c r="D25" s="79"/>
      <c r="E25" s="79"/>
      <c r="F25" s="79"/>
      <c r="G25" s="80"/>
      <c r="H25" s="80"/>
      <c r="I25" s="83"/>
      <c r="J25" s="83"/>
      <c r="K25" s="52"/>
      <c r="L25" s="40"/>
      <c r="M25" s="42"/>
      <c r="N25" s="42"/>
      <c r="O25" s="3" t="s">
        <v>14</v>
      </c>
      <c r="P25" s="45" t="s">
        <v>5</v>
      </c>
      <c r="Q25" s="46"/>
    </row>
    <row r="26" spans="1:17" ht="15.75" customHeight="1">
      <c r="A26" s="11"/>
      <c r="B26" s="53" t="s">
        <v>11</v>
      </c>
      <c r="C26" s="56" t="s">
        <v>21</v>
      </c>
      <c r="D26" s="57"/>
      <c r="E26" s="58"/>
      <c r="F26" s="47" t="s">
        <v>57</v>
      </c>
      <c r="G26" s="59"/>
      <c r="H26" s="18"/>
      <c r="I26" s="62"/>
      <c r="J26" s="63"/>
      <c r="K26" s="63"/>
      <c r="L26" s="64"/>
      <c r="M26" s="47" t="str">
        <f>"-лионной степени капель Абсолютного Огня,"</f>
        <v>-лионной степени капель Абсолютного Огня,</v>
      </c>
      <c r="N26" s="48"/>
      <c r="O26" s="22"/>
      <c r="P26" s="70" t="s">
        <v>56</v>
      </c>
      <c r="Q26" s="68" t="str">
        <f>CONCATENATE(D27,"-ого Абсолюта ", F26)</f>
        <v>16384-ого Абсолюта Высокой Цельной Реальности ИВО</v>
      </c>
    </row>
    <row r="27" spans="1:17" ht="20.25" customHeight="1" thickBot="1">
      <c r="A27" s="27">
        <v>32768</v>
      </c>
      <c r="B27" s="54"/>
      <c r="C27" s="16" t="str">
        <f xml:space="preserve"> CONCATENATE("с ",D27-C24+1," по ")</f>
        <v xml:space="preserve">с 12289 по </v>
      </c>
      <c r="D27" s="10">
        <f>C24*4</f>
        <v>16384</v>
      </c>
      <c r="E27" s="4" t="str">
        <f>"-й Абсолюты "</f>
        <v xml:space="preserve">-й Абсолюты </v>
      </c>
      <c r="F27" s="60"/>
      <c r="G27" s="61"/>
      <c r="H27" s="24">
        <f>MOD(A27+3,11)+1</f>
        <v>3</v>
      </c>
      <c r="I27" s="12">
        <f>POWER(2,H27)</f>
        <v>8</v>
      </c>
      <c r="J27" s="13" t="s">
        <v>0</v>
      </c>
      <c r="K27" s="14">
        <f>INT((A27+3)/11)</f>
        <v>2979</v>
      </c>
      <c r="L27" s="15">
        <f>A27+3+K27</f>
        <v>35750</v>
      </c>
      <c r="M27" s="49"/>
      <c r="N27" s="50"/>
      <c r="O27" s="23">
        <f>A27</f>
        <v>32768</v>
      </c>
      <c r="P27" s="54"/>
      <c r="Q27" s="69"/>
    </row>
    <row r="28" spans="1:17" ht="15.75">
      <c r="A28" s="11"/>
      <c r="B28" s="54"/>
      <c r="C28" s="56" t="s">
        <v>22</v>
      </c>
      <c r="D28" s="57"/>
      <c r="E28" s="58"/>
      <c r="F28" s="60"/>
      <c r="G28" s="61"/>
      <c r="H28" s="18"/>
      <c r="I28" s="62"/>
      <c r="J28" s="63"/>
      <c r="K28" s="63"/>
      <c r="L28" s="64"/>
      <c r="M28" s="49"/>
      <c r="N28" s="50"/>
      <c r="O28" s="22"/>
      <c r="P28" s="54"/>
      <c r="Q28" s="68" t="str">
        <f>CONCATENATE(D29,"-ого Абсолюта ", F26)</f>
        <v>12288-ого Абсолюта Высокой Цельной Реальности ИВО</v>
      </c>
    </row>
    <row r="29" spans="1:17" ht="16.5" thickBot="1">
      <c r="A29" s="27">
        <v>28672</v>
      </c>
      <c r="B29" s="54"/>
      <c r="C29" s="16" t="str">
        <f xml:space="preserve"> CONCATENATE("с ",D29-C24+1," по ")</f>
        <v xml:space="preserve">с 8193 по </v>
      </c>
      <c r="D29" s="10">
        <f>C24*3</f>
        <v>12288</v>
      </c>
      <c r="E29" s="4" t="str">
        <f t="shared" ref="E29:E33" si="4">"-й Абсолюты "</f>
        <v xml:space="preserve">-й Абсолюты </v>
      </c>
      <c r="F29" s="60"/>
      <c r="G29" s="61"/>
      <c r="H29" s="24">
        <f>MOD(A29+3,11)+1</f>
        <v>10</v>
      </c>
      <c r="I29" s="12">
        <f t="shared" ref="I29" si="5">POWER(2,H29)</f>
        <v>1024</v>
      </c>
      <c r="J29" s="13" t="s">
        <v>0</v>
      </c>
      <c r="K29" s="14">
        <f>INT((A29+3)/11)</f>
        <v>2606</v>
      </c>
      <c r="L29" s="15">
        <f>A29+3+K29</f>
        <v>31281</v>
      </c>
      <c r="M29" s="49"/>
      <c r="N29" s="50"/>
      <c r="O29" s="23">
        <f>A29</f>
        <v>28672</v>
      </c>
      <c r="P29" s="54"/>
      <c r="Q29" s="69"/>
    </row>
    <row r="30" spans="1:17" ht="15.75" customHeight="1">
      <c r="A30" s="11"/>
      <c r="B30" s="54"/>
      <c r="C30" s="56" t="s">
        <v>23</v>
      </c>
      <c r="D30" s="57"/>
      <c r="E30" s="58"/>
      <c r="F30" s="65" t="s">
        <v>20</v>
      </c>
      <c r="G30" s="61"/>
      <c r="H30" s="18"/>
      <c r="I30" s="62"/>
      <c r="J30" s="63"/>
      <c r="K30" s="63"/>
      <c r="L30" s="64"/>
      <c r="M30" s="65" t="s">
        <v>2</v>
      </c>
      <c r="N30" s="50"/>
      <c r="O30" s="22"/>
      <c r="P30" s="54"/>
      <c r="Q30" s="68" t="str">
        <f>CONCATENATE(D31,"-ого Абсолюта ", F26)</f>
        <v>8192-ого Абсолюта Высокой Цельной Реальности ИВО</v>
      </c>
    </row>
    <row r="31" spans="1:17" ht="16.5" customHeight="1" thickBot="1">
      <c r="A31" s="27">
        <v>24576</v>
      </c>
      <c r="B31" s="54"/>
      <c r="C31" s="16" t="str">
        <f xml:space="preserve"> CONCATENATE("с ",D31-C24+1," по ")</f>
        <v xml:space="preserve">с 4097 по </v>
      </c>
      <c r="D31" s="10">
        <f>C24*2</f>
        <v>8192</v>
      </c>
      <c r="E31" s="4" t="str">
        <f t="shared" si="4"/>
        <v xml:space="preserve">-й Абсолюты </v>
      </c>
      <c r="F31" s="60" t="s">
        <v>20</v>
      </c>
      <c r="G31" s="61"/>
      <c r="H31" s="24">
        <f>MOD(A31+3,11)+1</f>
        <v>6</v>
      </c>
      <c r="I31" s="12">
        <f t="shared" ref="I31" si="6">POWER(2,H31)</f>
        <v>64</v>
      </c>
      <c r="J31" s="13" t="s">
        <v>0</v>
      </c>
      <c r="K31" s="14">
        <f>INT((A31+3)/11)</f>
        <v>2234</v>
      </c>
      <c r="L31" s="15">
        <f>A31+3+K31</f>
        <v>26813</v>
      </c>
      <c r="M31" s="49" t="s">
        <v>2</v>
      </c>
      <c r="N31" s="50"/>
      <c r="O31" s="23">
        <f>A31</f>
        <v>24576</v>
      </c>
      <c r="P31" s="54"/>
      <c r="Q31" s="69"/>
    </row>
    <row r="32" spans="1:17" ht="15.75">
      <c r="A32" s="11"/>
      <c r="B32" s="54"/>
      <c r="C32" s="56" t="s">
        <v>24</v>
      </c>
      <c r="D32" s="57"/>
      <c r="E32" s="58"/>
      <c r="F32" s="60"/>
      <c r="G32" s="61"/>
      <c r="H32" s="18"/>
      <c r="I32" s="62"/>
      <c r="J32" s="63"/>
      <c r="K32" s="63"/>
      <c r="L32" s="64"/>
      <c r="M32" s="49"/>
      <c r="N32" s="50"/>
      <c r="O32" s="22"/>
      <c r="P32" s="54"/>
      <c r="Q32" s="68" t="str">
        <f>CONCATENATE(D33,"-ого Абсолюта ", F26)</f>
        <v>4096-ого Абсолюта Высокой Цельной Реальности ИВО</v>
      </c>
    </row>
    <row r="33" spans="1:17" ht="16.5" thickBot="1">
      <c r="A33" s="27">
        <v>20480</v>
      </c>
      <c r="B33" s="55"/>
      <c r="C33" s="16" t="str">
        <f xml:space="preserve"> CONCATENATE("с ",D33-C24+1," по ")</f>
        <v xml:space="preserve">с 1 по </v>
      </c>
      <c r="D33" s="10">
        <f>C24</f>
        <v>4096</v>
      </c>
      <c r="E33" s="4" t="str">
        <f t="shared" si="4"/>
        <v xml:space="preserve">-й Абсолюты </v>
      </c>
      <c r="F33" s="84"/>
      <c r="G33" s="85"/>
      <c r="H33" s="25">
        <f>MOD(A33+3,11)+1</f>
        <v>2</v>
      </c>
      <c r="I33" s="12">
        <f t="shared" ref="I33" si="7">POWER(2,H33)</f>
        <v>4</v>
      </c>
      <c r="J33" s="13" t="s">
        <v>0</v>
      </c>
      <c r="K33" s="14">
        <f>INT((A33+3)/11)</f>
        <v>1862</v>
      </c>
      <c r="L33" s="15">
        <f>A33+3+K33</f>
        <v>22345</v>
      </c>
      <c r="M33" s="66"/>
      <c r="N33" s="67"/>
      <c r="O33" s="23">
        <f>A33</f>
        <v>20480</v>
      </c>
      <c r="P33" s="55"/>
      <c r="Q33" s="69"/>
    </row>
    <row r="34" spans="1:17">
      <c r="B34" s="21" t="s">
        <v>7</v>
      </c>
      <c r="C34" s="9">
        <f>C24*4</f>
        <v>16384</v>
      </c>
      <c r="D34" s="9" t="s">
        <v>8</v>
      </c>
      <c r="E34" s="6"/>
      <c r="F34" s="17"/>
      <c r="G34" s="17"/>
      <c r="H34" s="2"/>
      <c r="I34" s="8"/>
      <c r="J34" s="1"/>
      <c r="K34" s="6"/>
      <c r="L34" s="7"/>
      <c r="M34" s="5"/>
      <c r="N34" s="5"/>
      <c r="O34" s="5"/>
      <c r="P34" s="5"/>
      <c r="Q34" s="1"/>
    </row>
  </sheetData>
  <mergeCells count="70">
    <mergeCell ref="M15:N18"/>
    <mergeCell ref="Q15:Q16"/>
    <mergeCell ref="A17:A18"/>
    <mergeCell ref="C17:E17"/>
    <mergeCell ref="I17:L17"/>
    <mergeCell ref="Q17:Q18"/>
    <mergeCell ref="P11:P18"/>
    <mergeCell ref="Q11:Q12"/>
    <mergeCell ref="A13:A14"/>
    <mergeCell ref="C13:E13"/>
    <mergeCell ref="I13:L13"/>
    <mergeCell ref="Q13:Q14"/>
    <mergeCell ref="A15:A16"/>
    <mergeCell ref="C15:E15"/>
    <mergeCell ref="F15:G18"/>
    <mergeCell ref="A11:A12"/>
    <mergeCell ref="B11:B18"/>
    <mergeCell ref="C11:E11"/>
    <mergeCell ref="F11:G14"/>
    <mergeCell ref="I11:L11"/>
    <mergeCell ref="I15:L15"/>
    <mergeCell ref="A9:A10"/>
    <mergeCell ref="B9:B10"/>
    <mergeCell ref="C9:C10"/>
    <mergeCell ref="D9:H10"/>
    <mergeCell ref="I9:J10"/>
    <mergeCell ref="Q26:Q27"/>
    <mergeCell ref="C28:E28"/>
    <mergeCell ref="I28:L28"/>
    <mergeCell ref="Q28:Q29"/>
    <mergeCell ref="C30:E30"/>
    <mergeCell ref="F30:G33"/>
    <mergeCell ref="I30:L30"/>
    <mergeCell ref="A24:A25"/>
    <mergeCell ref="B24:B25"/>
    <mergeCell ref="C24:C25"/>
    <mergeCell ref="D24:H25"/>
    <mergeCell ref="I24:J25"/>
    <mergeCell ref="L24:L25"/>
    <mergeCell ref="M24:N25"/>
    <mergeCell ref="O24:Q24"/>
    <mergeCell ref="P25:Q25"/>
    <mergeCell ref="B26:B33"/>
    <mergeCell ref="C26:E26"/>
    <mergeCell ref="F26:G29"/>
    <mergeCell ref="I26:L26"/>
    <mergeCell ref="M26:N29"/>
    <mergeCell ref="K24:K25"/>
    <mergeCell ref="M30:N33"/>
    <mergeCell ref="Q30:Q31"/>
    <mergeCell ref="C32:E32"/>
    <mergeCell ref="I32:L32"/>
    <mergeCell ref="Q32:Q33"/>
    <mergeCell ref="P26:P33"/>
    <mergeCell ref="C23:Q23"/>
    <mergeCell ref="B6:Q6"/>
    <mergeCell ref="B3:Q3"/>
    <mergeCell ref="B7:Q7"/>
    <mergeCell ref="B1:Q1"/>
    <mergeCell ref="B2:Q2"/>
    <mergeCell ref="B4:Q4"/>
    <mergeCell ref="B5:Q5"/>
    <mergeCell ref="B22:Q22"/>
    <mergeCell ref="L9:L10"/>
    <mergeCell ref="M9:N10"/>
    <mergeCell ref="O9:Q9"/>
    <mergeCell ref="P10:Q10"/>
    <mergeCell ref="M11:N14"/>
    <mergeCell ref="K9:K10"/>
    <mergeCell ref="C8:Q8"/>
  </mergeCells>
  <printOptions horizontalCentered="1" verticalCentered="1"/>
  <pageMargins left="0" right="0" top="0" bottom="0" header="0" footer="0"/>
  <pageSetup paperSize="9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0"/>
  <sheetViews>
    <sheetView topLeftCell="A5" workbookViewId="0">
      <selection activeCell="R5" sqref="R5"/>
    </sheetView>
  </sheetViews>
  <sheetFormatPr defaultRowHeight="15"/>
  <cols>
    <col min="1" max="1" width="11" customWidth="1"/>
    <col min="2" max="2" width="11.85546875" customWidth="1"/>
    <col min="3" max="3" width="12.7109375" customWidth="1"/>
    <col min="5" max="5" width="17.7109375" customWidth="1"/>
    <col min="7" max="7" width="9.140625" customWidth="1"/>
    <col min="8" max="8" width="0.140625" customWidth="1"/>
    <col min="11" max="11" width="0.140625" customWidth="1"/>
    <col min="16" max="16" width="6.140625" customWidth="1"/>
    <col min="17" max="17" width="37.5703125" customWidth="1"/>
  </cols>
  <sheetData>
    <row r="1" spans="1:17" ht="32.25" customHeight="1">
      <c r="B1" s="37" t="s">
        <v>62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" customHeight="1">
      <c r="B2" s="91" t="s">
        <v>61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61.5" customHeight="1">
      <c r="B3" s="38" t="s">
        <v>63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59.25" customHeight="1">
      <c r="B4" s="33" t="s">
        <v>36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5"/>
    </row>
    <row r="5" spans="1:17" ht="27.75" customHeight="1">
      <c r="B5" s="33" t="s">
        <v>34</v>
      </c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  <c r="Q5" s="35"/>
    </row>
    <row r="6" spans="1:17" ht="88.5" customHeight="1">
      <c r="B6" s="33" t="s">
        <v>30</v>
      </c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5"/>
      <c r="Q6" s="35"/>
    </row>
    <row r="7" spans="1:17" ht="72" customHeight="1">
      <c r="B7" s="33" t="s">
        <v>35</v>
      </c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  <c r="Q7" s="35"/>
    </row>
    <row r="8" spans="1:17" ht="32.25" customHeight="1">
      <c r="B8" s="33" t="s">
        <v>17</v>
      </c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5"/>
      <c r="Q8" s="35"/>
    </row>
    <row r="9" spans="1:17" ht="93.75" customHeight="1" thickBot="1">
      <c r="C9" s="31" t="s">
        <v>74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</row>
    <row r="10" spans="1:17" ht="15.75" customHeight="1">
      <c r="A10" s="71" t="s">
        <v>18</v>
      </c>
      <c r="B10" s="73" t="s">
        <v>6</v>
      </c>
      <c r="C10" s="86">
        <v>16384</v>
      </c>
      <c r="D10" s="77"/>
      <c r="E10" s="77"/>
      <c r="F10" s="77"/>
      <c r="G10" s="78"/>
      <c r="H10" s="78"/>
      <c r="I10" s="81" t="s">
        <v>13</v>
      </c>
      <c r="J10" s="82"/>
      <c r="K10" s="51" t="s">
        <v>0</v>
      </c>
      <c r="L10" s="39" t="s">
        <v>1</v>
      </c>
      <c r="M10" s="41"/>
      <c r="N10" s="41"/>
      <c r="O10" s="43" t="s">
        <v>4</v>
      </c>
      <c r="P10" s="43"/>
      <c r="Q10" s="44"/>
    </row>
    <row r="11" spans="1:17" ht="48" thickBot="1">
      <c r="A11" s="72"/>
      <c r="B11" s="74"/>
      <c r="C11" s="87"/>
      <c r="D11" s="79"/>
      <c r="E11" s="79"/>
      <c r="F11" s="79"/>
      <c r="G11" s="80"/>
      <c r="H11" s="80"/>
      <c r="I11" s="83"/>
      <c r="J11" s="83"/>
      <c r="K11" s="52"/>
      <c r="L11" s="40"/>
      <c r="M11" s="42"/>
      <c r="N11" s="42"/>
      <c r="O11" s="3" t="s">
        <v>14</v>
      </c>
      <c r="P11" s="45" t="s">
        <v>5</v>
      </c>
      <c r="Q11" s="46"/>
    </row>
    <row r="12" spans="1:17" ht="21" customHeight="1">
      <c r="A12" s="88">
        <f>A14+C10</f>
        <v>98304</v>
      </c>
      <c r="B12" s="53" t="s">
        <v>72</v>
      </c>
      <c r="C12" s="56" t="s">
        <v>21</v>
      </c>
      <c r="D12" s="57"/>
      <c r="E12" s="58"/>
      <c r="F12" s="47" t="s">
        <v>25</v>
      </c>
      <c r="G12" s="59"/>
      <c r="H12" s="18"/>
      <c r="I12" s="62"/>
      <c r="J12" s="63"/>
      <c r="K12" s="63"/>
      <c r="L12" s="64"/>
      <c r="M12" s="47" t="str">
        <f>"-лионной степени капель Абсолютного Огня,"</f>
        <v>-лионной степени капель Абсолютного Огня,</v>
      </c>
      <c r="N12" s="48"/>
      <c r="O12" s="22"/>
      <c r="P12" s="70" t="s">
        <v>26</v>
      </c>
      <c r="Q12" s="68" t="str">
        <f>CONCATENATE(D13,"-ого Абсолюта ", F12)</f>
        <v>65536-ого Абсолюта Истинной Реальности</v>
      </c>
    </row>
    <row r="13" spans="1:17" ht="21" customHeight="1" thickBot="1">
      <c r="A13" s="89">
        <v>8190</v>
      </c>
      <c r="B13" s="54"/>
      <c r="C13" s="16" t="str">
        <f xml:space="preserve"> CONCATENATE("с ",D13-C10+1," по ")</f>
        <v xml:space="preserve">с 49153 по </v>
      </c>
      <c r="D13" s="10">
        <f>C10*4</f>
        <v>65536</v>
      </c>
      <c r="E13" s="4" t="str">
        <f>"-й Абсолюты "</f>
        <v xml:space="preserve">-й Абсолюты </v>
      </c>
      <c r="F13" s="60"/>
      <c r="G13" s="61"/>
      <c r="H13" s="24">
        <f>MOD(A12+3,11)+1</f>
        <v>1</v>
      </c>
      <c r="I13" s="12">
        <f>POWER(2,H13)</f>
        <v>2</v>
      </c>
      <c r="J13" s="13" t="s">
        <v>0</v>
      </c>
      <c r="K13" s="14">
        <f>INT((A12+3)/11)</f>
        <v>8937</v>
      </c>
      <c r="L13" s="15">
        <f>D13+3+K13</f>
        <v>74476</v>
      </c>
      <c r="M13" s="49"/>
      <c r="N13" s="50"/>
      <c r="O13" s="23">
        <f>A12</f>
        <v>98304</v>
      </c>
      <c r="P13" s="54"/>
      <c r="Q13" s="69"/>
    </row>
    <row r="14" spans="1:17" ht="21" customHeight="1">
      <c r="A14" s="88">
        <f>A16+C10</f>
        <v>81920</v>
      </c>
      <c r="B14" s="54"/>
      <c r="C14" s="56" t="s">
        <v>22</v>
      </c>
      <c r="D14" s="57"/>
      <c r="E14" s="58"/>
      <c r="F14" s="60"/>
      <c r="G14" s="61"/>
      <c r="H14" s="19"/>
      <c r="I14" s="62"/>
      <c r="J14" s="63"/>
      <c r="K14" s="63"/>
      <c r="L14" s="64"/>
      <c r="M14" s="49"/>
      <c r="N14" s="50"/>
      <c r="O14" s="22"/>
      <c r="P14" s="54"/>
      <c r="Q14" s="68" t="str">
        <f>CONCATENATE(D15,"-ого Абсолюта ", F12)</f>
        <v>49152-ого Абсолюта Истинной Реальности</v>
      </c>
    </row>
    <row r="15" spans="1:17" ht="21" customHeight="1" thickBot="1">
      <c r="A15" s="89">
        <v>8191</v>
      </c>
      <c r="B15" s="54"/>
      <c r="C15" s="16" t="str">
        <f xml:space="preserve"> CONCATENATE("с ",D15-C10+1," по ")</f>
        <v xml:space="preserve">с 32769 по </v>
      </c>
      <c r="D15" s="10">
        <f>C10*3</f>
        <v>49152</v>
      </c>
      <c r="E15" s="4" t="str">
        <f t="shared" ref="E15:E19" si="0">"-й Абсолюты "</f>
        <v xml:space="preserve">-й Абсолюты </v>
      </c>
      <c r="F15" s="60"/>
      <c r="G15" s="61"/>
      <c r="H15" s="24">
        <f>MOD(A14+3,11)+1</f>
        <v>7</v>
      </c>
      <c r="I15" s="12">
        <f t="shared" ref="I15:I19" si="1">POWER(2,H15)</f>
        <v>128</v>
      </c>
      <c r="J15" s="13" t="s">
        <v>0</v>
      </c>
      <c r="K15" s="14">
        <f>INT((A14+3)/11)</f>
        <v>7447</v>
      </c>
      <c r="L15" s="15">
        <f>D15+3+K15</f>
        <v>56602</v>
      </c>
      <c r="M15" s="49"/>
      <c r="N15" s="50"/>
      <c r="O15" s="23">
        <f>A14</f>
        <v>81920</v>
      </c>
      <c r="P15" s="54"/>
      <c r="Q15" s="69"/>
    </row>
    <row r="16" spans="1:17" ht="21" customHeight="1">
      <c r="A16" s="88">
        <f>A18+C10</f>
        <v>65536</v>
      </c>
      <c r="B16" s="54"/>
      <c r="C16" s="56" t="s">
        <v>23</v>
      </c>
      <c r="D16" s="57"/>
      <c r="E16" s="58"/>
      <c r="F16" s="65" t="s">
        <v>20</v>
      </c>
      <c r="G16" s="61"/>
      <c r="H16" s="19"/>
      <c r="I16" s="62"/>
      <c r="J16" s="63"/>
      <c r="K16" s="63"/>
      <c r="L16" s="64"/>
      <c r="M16" s="65" t="s">
        <v>2</v>
      </c>
      <c r="N16" s="50"/>
      <c r="O16" s="22"/>
      <c r="P16" s="54"/>
      <c r="Q16" s="68" t="str">
        <f>CONCATENATE(D17,"-ого Абсолюта ", F12)</f>
        <v>32768-ого Абсолюта Истинной Реальности</v>
      </c>
    </row>
    <row r="17" spans="1:17" ht="21" customHeight="1" thickBot="1">
      <c r="A17" s="89">
        <v>8192</v>
      </c>
      <c r="B17" s="54"/>
      <c r="C17" s="16" t="str">
        <f xml:space="preserve"> CONCATENATE("с ",D17-C10+1," по ")</f>
        <v xml:space="preserve">с 16385 по </v>
      </c>
      <c r="D17" s="10">
        <f>C10*2</f>
        <v>32768</v>
      </c>
      <c r="E17" s="4" t="str">
        <f t="shared" si="0"/>
        <v xml:space="preserve">-й Абсолюты </v>
      </c>
      <c r="F17" s="60" t="s">
        <v>20</v>
      </c>
      <c r="G17" s="61"/>
      <c r="H17" s="24">
        <f>MOD(A16+3,11)+1</f>
        <v>2</v>
      </c>
      <c r="I17" s="12">
        <f t="shared" si="1"/>
        <v>4</v>
      </c>
      <c r="J17" s="13" t="s">
        <v>0</v>
      </c>
      <c r="K17" s="14">
        <f>INT((A16+3)/11)</f>
        <v>5958</v>
      </c>
      <c r="L17" s="15">
        <f>D17+3+K17</f>
        <v>38729</v>
      </c>
      <c r="M17" s="49" t="s">
        <v>2</v>
      </c>
      <c r="N17" s="50"/>
      <c r="O17" s="23">
        <f>A16</f>
        <v>65536</v>
      </c>
      <c r="P17" s="54"/>
      <c r="Q17" s="69"/>
    </row>
    <row r="18" spans="1:17" ht="21" customHeight="1">
      <c r="A18" s="88">
        <f>32768+C10</f>
        <v>49152</v>
      </c>
      <c r="B18" s="54"/>
      <c r="C18" s="56" t="s">
        <v>24</v>
      </c>
      <c r="D18" s="57"/>
      <c r="E18" s="58"/>
      <c r="F18" s="60"/>
      <c r="G18" s="61"/>
      <c r="H18" s="19"/>
      <c r="I18" s="62"/>
      <c r="J18" s="63"/>
      <c r="K18" s="63"/>
      <c r="L18" s="64"/>
      <c r="M18" s="49"/>
      <c r="N18" s="50"/>
      <c r="O18" s="22"/>
      <c r="P18" s="54"/>
      <c r="Q18" s="68" t="str">
        <f>CONCATENATE(D19,"-ого Абсолюта ", F12)</f>
        <v>16384-ого Абсолюта Истинной Реальности</v>
      </c>
    </row>
    <row r="19" spans="1:17" ht="21" customHeight="1" thickBot="1">
      <c r="A19" s="89">
        <f>C10</f>
        <v>16384</v>
      </c>
      <c r="B19" s="55"/>
      <c r="C19" s="16" t="str">
        <f xml:space="preserve"> CONCATENATE("с ",D19-C10+1," по ")</f>
        <v xml:space="preserve">с 1 по </v>
      </c>
      <c r="D19" s="10">
        <f>C10</f>
        <v>16384</v>
      </c>
      <c r="E19" s="4" t="str">
        <f t="shared" si="0"/>
        <v xml:space="preserve">-й Абсолюты </v>
      </c>
      <c r="F19" s="84"/>
      <c r="G19" s="85"/>
      <c r="H19" s="25">
        <f>MOD(A18+3,11)+1</f>
        <v>8</v>
      </c>
      <c r="I19" s="12">
        <f t="shared" si="1"/>
        <v>256</v>
      </c>
      <c r="J19" s="13" t="s">
        <v>0</v>
      </c>
      <c r="K19" s="14">
        <f>INT((A18+3)/11)</f>
        <v>4468</v>
      </c>
      <c r="L19" s="15">
        <f>D19+3+K19</f>
        <v>20855</v>
      </c>
      <c r="M19" s="66"/>
      <c r="N19" s="67"/>
      <c r="O19" s="23">
        <f>A18</f>
        <v>49152</v>
      </c>
      <c r="P19" s="55"/>
      <c r="Q19" s="69"/>
    </row>
    <row r="20" spans="1:17">
      <c r="B20" s="21" t="s">
        <v>7</v>
      </c>
      <c r="C20" s="9">
        <f>C10*4</f>
        <v>65536</v>
      </c>
      <c r="D20" s="9" t="s">
        <v>8</v>
      </c>
      <c r="E20" s="6"/>
      <c r="F20" s="17"/>
      <c r="G20" s="17"/>
      <c r="H20" s="2"/>
      <c r="I20" s="8"/>
      <c r="J20" s="1"/>
      <c r="K20" s="6"/>
      <c r="L20" s="7"/>
      <c r="M20" s="5"/>
      <c r="N20" s="5"/>
      <c r="O20" s="5"/>
      <c r="P20" s="5"/>
      <c r="Q20" s="1"/>
    </row>
  </sheetData>
  <mergeCells count="41">
    <mergeCell ref="M16:N19"/>
    <mergeCell ref="Q16:Q17"/>
    <mergeCell ref="A18:A19"/>
    <mergeCell ref="C18:E18"/>
    <mergeCell ref="I18:L18"/>
    <mergeCell ref="Q18:Q19"/>
    <mergeCell ref="P12:P19"/>
    <mergeCell ref="Q12:Q13"/>
    <mergeCell ref="A14:A15"/>
    <mergeCell ref="C14:E14"/>
    <mergeCell ref="I14:L14"/>
    <mergeCell ref="Q14:Q15"/>
    <mergeCell ref="A16:A17"/>
    <mergeCell ref="C16:E16"/>
    <mergeCell ref="F16:G19"/>
    <mergeCell ref="I16:L16"/>
    <mergeCell ref="L10:L11"/>
    <mergeCell ref="M10:N11"/>
    <mergeCell ref="O10:Q10"/>
    <mergeCell ref="P11:Q11"/>
    <mergeCell ref="A12:A13"/>
    <mergeCell ref="B12:B19"/>
    <mergeCell ref="C12:E12"/>
    <mergeCell ref="F12:G15"/>
    <mergeCell ref="I12:L12"/>
    <mergeCell ref="M12:N15"/>
    <mergeCell ref="A10:A11"/>
    <mergeCell ref="B10:B11"/>
    <mergeCell ref="C10:C11"/>
    <mergeCell ref="D10:H11"/>
    <mergeCell ref="I10:J11"/>
    <mergeCell ref="K10:K11"/>
    <mergeCell ref="C9:Q9"/>
    <mergeCell ref="B4:Q4"/>
    <mergeCell ref="B7:Q7"/>
    <mergeCell ref="B2:Q2"/>
    <mergeCell ref="B1:Q1"/>
    <mergeCell ref="B3:Q3"/>
    <mergeCell ref="B5:Q5"/>
    <mergeCell ref="B6:Q6"/>
    <mergeCell ref="B8:Q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C7" sqref="C7:C8"/>
    </sheetView>
  </sheetViews>
  <sheetFormatPr defaultRowHeight="15"/>
  <cols>
    <col min="2" max="2" width="12.140625" customWidth="1"/>
    <col min="3" max="3" width="13.42578125" customWidth="1"/>
    <col min="5" max="5" width="17.28515625" customWidth="1"/>
    <col min="16" max="16" width="5.140625" customWidth="1"/>
    <col min="17" max="17" width="27.7109375" customWidth="1"/>
  </cols>
  <sheetData>
    <row r="1" spans="1:17" ht="18.75">
      <c r="A1" s="37" t="str">
        <f>CONCATENATE("Таблица для стяжания Абсолютов ",F9)</f>
        <v>Таблица для стяжания Абсолютов Стать Реальности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5"/>
    </row>
    <row r="2" spans="1:17" ht="30" customHeight="1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5"/>
    </row>
    <row r="3" spans="1:17" ht="43.5" customHeight="1">
      <c r="A3" s="33" t="s">
        <v>65</v>
      </c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5"/>
      <c r="Q3" s="35"/>
    </row>
    <row r="4" spans="1:17" ht="80.25" customHeight="1">
      <c r="A4" s="33" t="s">
        <v>30</v>
      </c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35"/>
      <c r="Q4" s="35"/>
    </row>
    <row r="5" spans="1:17" ht="32.25" customHeight="1">
      <c r="A5" s="33" t="s">
        <v>17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35"/>
    </row>
    <row r="6" spans="1:17" ht="76.5" customHeight="1" thickBot="1">
      <c r="C6" s="31" t="str">
        <f>CONCATENATE("Абсолютным  (Октавным)Субъядерным Синтезом стяжаю Метагалактический мировой компакт ", C7,"-ти  Абсолютов", F9," ИВО", C12,D12,", в каждом из которых по  ", C7*4," ИВАбсолютов ИВО с цифровым стяжанием согласно утвержденной схеме стяжания Абсолюта ИВО. ","И Разворачиваясь ими, стяжая в каждый из 4096-ти Абсолютов", F9," ",C12,D12,"-й  количестово капель Абсолютного Огня согласно утвержденой схеме стяжания Абсолюта ИВО с максимальным колличественным стяжанием в  ",D12,"-й  Абсолют ВЦР ИВО, стяжая  в",D12,"-й Абсолют ",F9," ",I12," в ",L12,"-лионной степени капель Абсолютного Огня с компактификацией их в ",O12," ",P9,"ов  ",D12,"-ого Абсолюта ВЦР ИВО  ")</f>
        <v xml:space="preserve">Абсолютным  (Октавным)Субъядерным Синтезом стяжаю Метагалактический мировой компакт 65536-ти  АбсолютовСтать Реальности ИВОс 131073 по 196608, в каждом из которых по  262144 ИВАбсолютов ИВО с цифровым стяжанием согласно утвержденной схеме стяжания Абсолюта ИВО. И Разворачиваясь ими, стяжая в каждый из 4096-ти АбсолютовСтать Реальности с 131073 по 196608-й  количестово капель Абсолютного Огня согласно утвержденой схеме стяжания Абсолюта ИВО с максимальным колличественным стяжанием в  196608-й  Абсолют ВЦР ИВО, стяжая  в196608-й Абсолют Стать Реальности 64 в 223421-лионной степени капель Абсолютного Огня с компактификацией их в 294912 Точеков  196608-ого Абсолюта ВЦР ИВО  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ht="15.75">
      <c r="A7" s="71" t="s">
        <v>18</v>
      </c>
      <c r="B7" s="73" t="s">
        <v>6</v>
      </c>
      <c r="C7" s="86">
        <v>65536</v>
      </c>
      <c r="D7" s="77"/>
      <c r="E7" s="77"/>
      <c r="F7" s="77"/>
      <c r="G7" s="78"/>
      <c r="H7" s="78"/>
      <c r="I7" s="81" t="s">
        <v>13</v>
      </c>
      <c r="J7" s="82"/>
      <c r="K7" s="51" t="s">
        <v>0</v>
      </c>
      <c r="L7" s="39" t="s">
        <v>1</v>
      </c>
      <c r="M7" s="41"/>
      <c r="N7" s="41"/>
      <c r="O7" s="43" t="s">
        <v>4</v>
      </c>
      <c r="P7" s="43"/>
      <c r="Q7" s="44"/>
    </row>
    <row r="8" spans="1:17" ht="48" thickBot="1">
      <c r="A8" s="72"/>
      <c r="B8" s="74"/>
      <c r="C8" s="87"/>
      <c r="D8" s="79"/>
      <c r="E8" s="79"/>
      <c r="F8" s="79"/>
      <c r="G8" s="80"/>
      <c r="H8" s="80"/>
      <c r="I8" s="83"/>
      <c r="J8" s="83"/>
      <c r="K8" s="52"/>
      <c r="L8" s="40"/>
      <c r="M8" s="42"/>
      <c r="N8" s="42"/>
      <c r="O8" s="3" t="s">
        <v>14</v>
      </c>
      <c r="P8" s="45" t="s">
        <v>5</v>
      </c>
      <c r="Q8" s="46"/>
    </row>
    <row r="9" spans="1:17" ht="19.5" customHeight="1">
      <c r="A9" s="88">
        <f>A11+C7</f>
        <v>360448</v>
      </c>
      <c r="B9" s="53" t="s">
        <v>69</v>
      </c>
      <c r="C9" s="56" t="s">
        <v>21</v>
      </c>
      <c r="D9" s="57"/>
      <c r="E9" s="58"/>
      <c r="F9" s="47" t="s">
        <v>28</v>
      </c>
      <c r="G9" s="59"/>
      <c r="H9" s="18"/>
      <c r="I9" s="62"/>
      <c r="J9" s="63"/>
      <c r="K9" s="63"/>
      <c r="L9" s="64"/>
      <c r="M9" s="47" t="str">
        <f>"-лионной степени капель Абсолютного Огня,"</f>
        <v>-лионной степени капель Абсолютного Огня,</v>
      </c>
      <c r="N9" s="48"/>
      <c r="O9" s="22"/>
      <c r="P9" s="70" t="s">
        <v>29</v>
      </c>
      <c r="Q9" s="68" t="str">
        <f>CONCATENATE(D10,"-ого Абсолюта ", F9)</f>
        <v>262144-ого Абсолюта Стать Реальности</v>
      </c>
    </row>
    <row r="10" spans="1:17" ht="19.5" customHeight="1" thickBot="1">
      <c r="A10" s="89">
        <v>8190</v>
      </c>
      <c r="B10" s="54"/>
      <c r="C10" s="16" t="str">
        <f xml:space="preserve"> CONCATENATE("с ",D10-C7+1," по ")</f>
        <v xml:space="preserve">с 196609 по </v>
      </c>
      <c r="D10" s="10">
        <f>C7*4</f>
        <v>262144</v>
      </c>
      <c r="E10" s="4" t="str">
        <f>"-й Абсолюты "</f>
        <v xml:space="preserve">-й Абсолюты </v>
      </c>
      <c r="F10" s="60"/>
      <c r="G10" s="61"/>
      <c r="H10" s="24">
        <f>MOD(A9+3,11)+1</f>
        <v>4</v>
      </c>
      <c r="I10" s="12">
        <f>POWER(2,H10)</f>
        <v>16</v>
      </c>
      <c r="J10" s="13" t="s">
        <v>0</v>
      </c>
      <c r="K10" s="14">
        <f>INT((A9+3)/11)</f>
        <v>32768</v>
      </c>
      <c r="L10" s="15">
        <f>D10+3+K10</f>
        <v>294915</v>
      </c>
      <c r="M10" s="49"/>
      <c r="N10" s="50"/>
      <c r="O10" s="23">
        <f>A9</f>
        <v>360448</v>
      </c>
      <c r="P10" s="54"/>
      <c r="Q10" s="69"/>
    </row>
    <row r="11" spans="1:17" ht="19.5" customHeight="1">
      <c r="A11" s="88">
        <f>A13+C7</f>
        <v>294912</v>
      </c>
      <c r="B11" s="54"/>
      <c r="C11" s="56" t="s">
        <v>22</v>
      </c>
      <c r="D11" s="57"/>
      <c r="E11" s="58"/>
      <c r="F11" s="60"/>
      <c r="G11" s="61"/>
      <c r="H11" s="19"/>
      <c r="I11" s="62"/>
      <c r="J11" s="63"/>
      <c r="K11" s="63"/>
      <c r="L11" s="64"/>
      <c r="M11" s="49"/>
      <c r="N11" s="50"/>
      <c r="O11" s="22"/>
      <c r="P11" s="54"/>
      <c r="Q11" s="68" t="str">
        <f>CONCATENATE(D12,"-ого Абсолюта ", F9)</f>
        <v>196608-ого Абсолюта Стать Реальности</v>
      </c>
    </row>
    <row r="12" spans="1:17" ht="19.5" customHeight="1" thickBot="1">
      <c r="A12" s="89">
        <v>8191</v>
      </c>
      <c r="B12" s="54"/>
      <c r="C12" s="16" t="str">
        <f xml:space="preserve"> CONCATENATE("с ",D12-C7+1," по ")</f>
        <v xml:space="preserve">с 131073 по </v>
      </c>
      <c r="D12" s="10">
        <f>C7*3</f>
        <v>196608</v>
      </c>
      <c r="E12" s="4" t="str">
        <f t="shared" ref="E12:E16" si="0">"-й Абсолюты "</f>
        <v xml:space="preserve">-й Абсолюты </v>
      </c>
      <c r="F12" s="60"/>
      <c r="G12" s="61"/>
      <c r="H12" s="24">
        <f>MOD(A11+3,11)+1</f>
        <v>6</v>
      </c>
      <c r="I12" s="12">
        <f t="shared" ref="I12:I16" si="1">POWER(2,H12)</f>
        <v>64</v>
      </c>
      <c r="J12" s="13" t="s">
        <v>0</v>
      </c>
      <c r="K12" s="14">
        <f>INT((A11+3)/11)</f>
        <v>26810</v>
      </c>
      <c r="L12" s="15">
        <f>D12+3+K12</f>
        <v>223421</v>
      </c>
      <c r="M12" s="49"/>
      <c r="N12" s="50"/>
      <c r="O12" s="23">
        <f>A11</f>
        <v>294912</v>
      </c>
      <c r="P12" s="54"/>
      <c r="Q12" s="69"/>
    </row>
    <row r="13" spans="1:17" ht="19.5" customHeight="1">
      <c r="A13" s="88">
        <f>A15+C7</f>
        <v>229376</v>
      </c>
      <c r="B13" s="54"/>
      <c r="C13" s="56" t="s">
        <v>23</v>
      </c>
      <c r="D13" s="57"/>
      <c r="E13" s="58"/>
      <c r="F13" s="65" t="s">
        <v>20</v>
      </c>
      <c r="G13" s="61"/>
      <c r="H13" s="19"/>
      <c r="I13" s="62"/>
      <c r="J13" s="63"/>
      <c r="K13" s="63"/>
      <c r="L13" s="64"/>
      <c r="M13" s="65" t="s">
        <v>2</v>
      </c>
      <c r="N13" s="50"/>
      <c r="O13" s="22"/>
      <c r="P13" s="54"/>
      <c r="Q13" s="68" t="str">
        <f>CONCATENATE(D14,"-ого Абсолюта ", F9)</f>
        <v>131072-ого Абсолюта Стать Реальности</v>
      </c>
    </row>
    <row r="14" spans="1:17" ht="19.5" customHeight="1" thickBot="1">
      <c r="A14" s="89">
        <v>8192</v>
      </c>
      <c r="B14" s="54"/>
      <c r="C14" s="16" t="str">
        <f xml:space="preserve"> CONCATENATE("с ",D14-C7+1," по ")</f>
        <v xml:space="preserve">с 65537 по </v>
      </c>
      <c r="D14" s="10">
        <f>C7*2</f>
        <v>131072</v>
      </c>
      <c r="E14" s="4" t="str">
        <f t="shared" si="0"/>
        <v xml:space="preserve">-й Абсолюты </v>
      </c>
      <c r="F14" s="60" t="s">
        <v>20</v>
      </c>
      <c r="G14" s="61"/>
      <c r="H14" s="24">
        <f>MOD(A13+3,11)+1</f>
        <v>8</v>
      </c>
      <c r="I14" s="12">
        <f t="shared" si="1"/>
        <v>256</v>
      </c>
      <c r="J14" s="13" t="s">
        <v>0</v>
      </c>
      <c r="K14" s="14">
        <f>INT((A13+3)/11)</f>
        <v>20852</v>
      </c>
      <c r="L14" s="15">
        <f>D14+3+K14</f>
        <v>151927</v>
      </c>
      <c r="M14" s="49" t="s">
        <v>2</v>
      </c>
      <c r="N14" s="50"/>
      <c r="O14" s="23">
        <f>A13</f>
        <v>229376</v>
      </c>
      <c r="P14" s="54"/>
      <c r="Q14" s="69"/>
    </row>
    <row r="15" spans="1:17" ht="19.5" customHeight="1">
      <c r="A15" s="88">
        <f>98304+C7</f>
        <v>163840</v>
      </c>
      <c r="B15" s="54"/>
      <c r="C15" s="56" t="s">
        <v>24</v>
      </c>
      <c r="D15" s="57"/>
      <c r="E15" s="58"/>
      <c r="F15" s="60"/>
      <c r="G15" s="61"/>
      <c r="H15" s="19"/>
      <c r="I15" s="62"/>
      <c r="J15" s="63"/>
      <c r="K15" s="63"/>
      <c r="L15" s="64"/>
      <c r="M15" s="49"/>
      <c r="N15" s="50"/>
      <c r="O15" s="22"/>
      <c r="P15" s="54"/>
      <c r="Q15" s="68" t="str">
        <f>CONCATENATE(D16,"-ого Абсолюта ", F9)</f>
        <v>65536-ого Абсолюта Стать Реальности</v>
      </c>
    </row>
    <row r="16" spans="1:17" ht="19.5" customHeight="1" thickBot="1">
      <c r="A16" s="89">
        <f>C7</f>
        <v>65536</v>
      </c>
      <c r="B16" s="55"/>
      <c r="C16" s="16" t="str">
        <f xml:space="preserve"> CONCATENATE("с ",D16-C7+1," по ")</f>
        <v xml:space="preserve">с 1 по </v>
      </c>
      <c r="D16" s="10">
        <f>C7</f>
        <v>65536</v>
      </c>
      <c r="E16" s="4" t="str">
        <f t="shared" si="0"/>
        <v xml:space="preserve">-й Абсолюты </v>
      </c>
      <c r="F16" s="84"/>
      <c r="G16" s="85"/>
      <c r="H16" s="25">
        <f>MOD(A15+3,11)+1</f>
        <v>10</v>
      </c>
      <c r="I16" s="12">
        <f t="shared" si="1"/>
        <v>1024</v>
      </c>
      <c r="J16" s="13" t="s">
        <v>0</v>
      </c>
      <c r="K16" s="14">
        <f>INT((A15+3)/11)</f>
        <v>14894</v>
      </c>
      <c r="L16" s="15">
        <f>D16+3+K16</f>
        <v>80433</v>
      </c>
      <c r="M16" s="66"/>
      <c r="N16" s="67"/>
      <c r="O16" s="23">
        <f>A15</f>
        <v>163840</v>
      </c>
      <c r="P16" s="55"/>
      <c r="Q16" s="69"/>
    </row>
    <row r="17" spans="2:17">
      <c r="B17" s="21" t="s">
        <v>7</v>
      </c>
      <c r="C17" s="9">
        <f>C7*4</f>
        <v>262144</v>
      </c>
      <c r="D17" s="9" t="s">
        <v>8</v>
      </c>
      <c r="E17" s="6"/>
      <c r="F17" s="17"/>
      <c r="G17" s="17"/>
      <c r="H17" s="2"/>
      <c r="I17" s="8"/>
      <c r="J17" s="1"/>
      <c r="K17" s="6"/>
      <c r="L17" s="7"/>
      <c r="M17" s="5"/>
      <c r="N17" s="5"/>
      <c r="O17" s="5"/>
      <c r="P17" s="5"/>
      <c r="Q17" s="1"/>
    </row>
  </sheetData>
  <mergeCells count="38">
    <mergeCell ref="M13:N16"/>
    <mergeCell ref="Q13:Q14"/>
    <mergeCell ref="A15:A16"/>
    <mergeCell ref="C15:E15"/>
    <mergeCell ref="I15:L15"/>
    <mergeCell ref="Q15:Q16"/>
    <mergeCell ref="P9:P16"/>
    <mergeCell ref="Q9:Q10"/>
    <mergeCell ref="A11:A12"/>
    <mergeCell ref="C11:E11"/>
    <mergeCell ref="I11:L11"/>
    <mergeCell ref="Q11:Q12"/>
    <mergeCell ref="A13:A14"/>
    <mergeCell ref="C13:E13"/>
    <mergeCell ref="F13:G16"/>
    <mergeCell ref="I13:L13"/>
    <mergeCell ref="L7:L8"/>
    <mergeCell ref="M7:N8"/>
    <mergeCell ref="O7:Q7"/>
    <mergeCell ref="P8:Q8"/>
    <mergeCell ref="A9:A10"/>
    <mergeCell ref="B9:B16"/>
    <mergeCell ref="C9:E9"/>
    <mergeCell ref="F9:G12"/>
    <mergeCell ref="I9:L9"/>
    <mergeCell ref="M9:N12"/>
    <mergeCell ref="A7:A8"/>
    <mergeCell ref="B7:B8"/>
    <mergeCell ref="C7:C8"/>
    <mergeCell ref="D7:H8"/>
    <mergeCell ref="I7:J8"/>
    <mergeCell ref="K7:K8"/>
    <mergeCell ref="C6:Q6"/>
    <mergeCell ref="A1:Q1"/>
    <mergeCell ref="A2:Q2"/>
    <mergeCell ref="A3:Q3"/>
    <mergeCell ref="A4:Q4"/>
    <mergeCell ref="A5:P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C7" sqref="C7:C8"/>
    </sheetView>
  </sheetViews>
  <sheetFormatPr defaultRowHeight="15"/>
  <cols>
    <col min="1" max="1" width="15.42578125" customWidth="1"/>
    <col min="2" max="2" width="10.85546875" customWidth="1"/>
    <col min="3" max="3" width="13.140625" bestFit="1" customWidth="1"/>
    <col min="4" max="4" width="14.85546875" customWidth="1"/>
    <col min="5" max="5" width="15.5703125" customWidth="1"/>
    <col min="12" max="12" width="11.85546875" customWidth="1"/>
    <col min="15" max="15" width="12.28515625" customWidth="1"/>
    <col min="17" max="17" width="26.28515625" customWidth="1"/>
  </cols>
  <sheetData>
    <row r="1" spans="1:17" ht="18.75">
      <c r="A1" s="37" t="str">
        <f>CONCATENATE("Таблица для стяжания Абсолютов ",F9)</f>
        <v>Таблица для стяжания Абсолютов Синтез-Реальности ИВО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5"/>
    </row>
    <row r="2" spans="1:17" ht="30" customHeight="1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5"/>
    </row>
    <row r="3" spans="1:17" ht="43.5" customHeight="1">
      <c r="A3" s="33" t="s">
        <v>66</v>
      </c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5"/>
      <c r="Q3" s="35"/>
    </row>
    <row r="4" spans="1:17" ht="80.25" customHeight="1">
      <c r="A4" s="33" t="s">
        <v>30</v>
      </c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35"/>
      <c r="Q4" s="35"/>
    </row>
    <row r="5" spans="1:17" ht="32.25" customHeight="1">
      <c r="A5" s="33" t="s">
        <v>17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35"/>
    </row>
    <row r="6" spans="1:17" ht="93.75" customHeight="1" thickBot="1">
      <c r="C6" s="31" t="s">
        <v>73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ht="15.75" customHeight="1">
      <c r="A7" s="71" t="s">
        <v>18</v>
      </c>
      <c r="B7" s="73" t="s">
        <v>6</v>
      </c>
      <c r="C7" s="75">
        <v>262144</v>
      </c>
      <c r="D7" s="77"/>
      <c r="E7" s="77"/>
      <c r="F7" s="77"/>
      <c r="G7" s="78"/>
      <c r="H7" s="78"/>
      <c r="I7" s="81" t="s">
        <v>13</v>
      </c>
      <c r="J7" s="82"/>
      <c r="K7" s="51" t="s">
        <v>0</v>
      </c>
      <c r="L7" s="39" t="s">
        <v>1</v>
      </c>
      <c r="M7" s="41"/>
      <c r="N7" s="41"/>
      <c r="O7" s="43" t="s">
        <v>4</v>
      </c>
      <c r="P7" s="43"/>
      <c r="Q7" s="44"/>
    </row>
    <row r="8" spans="1:17" ht="48" thickBot="1">
      <c r="A8" s="72"/>
      <c r="B8" s="74"/>
      <c r="C8" s="76"/>
      <c r="D8" s="79"/>
      <c r="E8" s="79"/>
      <c r="F8" s="79"/>
      <c r="G8" s="80"/>
      <c r="H8" s="80"/>
      <c r="I8" s="83"/>
      <c r="J8" s="83"/>
      <c r="K8" s="52"/>
      <c r="L8" s="40"/>
      <c r="M8" s="42"/>
      <c r="N8" s="42"/>
      <c r="O8" s="3" t="s">
        <v>14</v>
      </c>
      <c r="P8" s="45" t="s">
        <v>5</v>
      </c>
      <c r="Q8" s="46"/>
    </row>
    <row r="9" spans="1:17" ht="20.25" customHeight="1">
      <c r="A9" s="11"/>
      <c r="B9" s="53" t="s">
        <v>72</v>
      </c>
      <c r="C9" s="56" t="s">
        <v>21</v>
      </c>
      <c r="D9" s="57"/>
      <c r="E9" s="58"/>
      <c r="F9" s="47" t="s">
        <v>52</v>
      </c>
      <c r="G9" s="59"/>
      <c r="H9" s="18"/>
      <c r="I9" s="62"/>
      <c r="J9" s="63"/>
      <c r="K9" s="63"/>
      <c r="L9" s="64"/>
      <c r="M9" s="47" t="str">
        <f>"-лионной степени капель Абсолютного Огня,"</f>
        <v>-лионной степени капель Абсолютного Огня,</v>
      </c>
      <c r="N9" s="48"/>
      <c r="O9" s="22"/>
      <c r="P9" s="70" t="s">
        <v>51</v>
      </c>
      <c r="Q9" s="68" t="str">
        <f>CONCATENATE(D10,"-ого Абсолюта ", F9)</f>
        <v>1048576-ого Абсолюта Синтез-Реальности ИВО</v>
      </c>
    </row>
    <row r="10" spans="1:17" ht="20.25" customHeight="1" thickBot="1">
      <c r="A10" s="27">
        <v>1409024</v>
      </c>
      <c r="B10" s="54"/>
      <c r="C10" s="16" t="str">
        <f xml:space="preserve"> CONCATENATE("с ",D10-C7+1," по ")</f>
        <v xml:space="preserve">с 786433 по </v>
      </c>
      <c r="D10" s="10">
        <f>C7*4</f>
        <v>1048576</v>
      </c>
      <c r="E10" s="4" t="str">
        <f>"-й Абсолюты "</f>
        <v xml:space="preserve">-й Абсолюты </v>
      </c>
      <c r="F10" s="60"/>
      <c r="G10" s="61"/>
      <c r="H10" s="24">
        <f>MOD(A10+3,11)+1</f>
        <v>5</v>
      </c>
      <c r="I10" s="12">
        <f>POWER(2,H10)</f>
        <v>32</v>
      </c>
      <c r="J10" s="13" t="s">
        <v>0</v>
      </c>
      <c r="K10" s="14">
        <f>INT((A10+3)/11)</f>
        <v>128093</v>
      </c>
      <c r="L10" s="15">
        <f>A10+3+K10</f>
        <v>1537120</v>
      </c>
      <c r="M10" s="49"/>
      <c r="N10" s="50"/>
      <c r="O10" s="23">
        <f>A10</f>
        <v>1409024</v>
      </c>
      <c r="P10" s="54"/>
      <c r="Q10" s="69"/>
    </row>
    <row r="11" spans="1:17" ht="20.25" customHeight="1">
      <c r="A11" s="11"/>
      <c r="B11" s="54"/>
      <c r="C11" s="56" t="s">
        <v>22</v>
      </c>
      <c r="D11" s="57"/>
      <c r="E11" s="58"/>
      <c r="F11" s="60"/>
      <c r="G11" s="61"/>
      <c r="H11" s="18"/>
      <c r="I11" s="62"/>
      <c r="J11" s="63"/>
      <c r="K11" s="63"/>
      <c r="L11" s="64"/>
      <c r="M11" s="49"/>
      <c r="N11" s="50"/>
      <c r="O11" s="22"/>
      <c r="P11" s="54"/>
      <c r="Q11" s="68" t="str">
        <f>CONCATENATE(D12,"-ого Абсолюта ", F9)</f>
        <v>786432-ого Абсолюта Синтез-Реальности ИВО</v>
      </c>
    </row>
    <row r="12" spans="1:17" ht="20.25" customHeight="1" thickBot="1">
      <c r="A12" s="27">
        <v>1146880</v>
      </c>
      <c r="B12" s="54"/>
      <c r="C12" s="16" t="str">
        <f xml:space="preserve"> CONCATENATE("с ",D12-C7+1," по ")</f>
        <v xml:space="preserve">с 524289 по </v>
      </c>
      <c r="D12" s="10">
        <f>C7*3</f>
        <v>786432</v>
      </c>
      <c r="E12" s="4" t="str">
        <f t="shared" ref="E12:E16" si="0">"-й Абсолюты "</f>
        <v xml:space="preserve">-й Абсолюты </v>
      </c>
      <c r="F12" s="60"/>
      <c r="G12" s="61"/>
      <c r="H12" s="24">
        <f>MOD(A12+3,11)+1</f>
        <v>2</v>
      </c>
      <c r="I12" s="12">
        <f t="shared" ref="I12" si="1">POWER(2,H12)</f>
        <v>4</v>
      </c>
      <c r="J12" s="13" t="s">
        <v>0</v>
      </c>
      <c r="K12" s="14">
        <f>INT((A12+3)/11)</f>
        <v>104262</v>
      </c>
      <c r="L12" s="15">
        <f>A12+3+K12</f>
        <v>1251145</v>
      </c>
      <c r="M12" s="49"/>
      <c r="N12" s="50"/>
      <c r="O12" s="23">
        <f>A12</f>
        <v>1146880</v>
      </c>
      <c r="P12" s="54"/>
      <c r="Q12" s="69"/>
    </row>
    <row r="13" spans="1:17" ht="20.25" customHeight="1">
      <c r="A13" s="11"/>
      <c r="B13" s="54"/>
      <c r="C13" s="56" t="s">
        <v>23</v>
      </c>
      <c r="D13" s="57"/>
      <c r="E13" s="58"/>
      <c r="F13" s="65" t="s">
        <v>20</v>
      </c>
      <c r="G13" s="61"/>
      <c r="H13" s="18"/>
      <c r="I13" s="62"/>
      <c r="J13" s="63"/>
      <c r="K13" s="63"/>
      <c r="L13" s="64"/>
      <c r="M13" s="65" t="s">
        <v>2</v>
      </c>
      <c r="N13" s="50"/>
      <c r="O13" s="22"/>
      <c r="P13" s="54"/>
      <c r="Q13" s="68" t="str">
        <f>CONCATENATE(D14,"-ого Абсолюта ", F9)</f>
        <v>524288-ого Абсолюта Синтез-Реальности ИВО</v>
      </c>
    </row>
    <row r="14" spans="1:17" ht="20.25" customHeight="1" thickBot="1">
      <c r="A14" s="27">
        <v>884736</v>
      </c>
      <c r="B14" s="54"/>
      <c r="C14" s="16" t="str">
        <f xml:space="preserve"> CONCATENATE("с ",D14-C7+1," по ")</f>
        <v xml:space="preserve">с 262145 по </v>
      </c>
      <c r="D14" s="10">
        <f>C7*2</f>
        <v>524288</v>
      </c>
      <c r="E14" s="4" t="str">
        <f t="shared" si="0"/>
        <v xml:space="preserve">-й Абсолюты </v>
      </c>
      <c r="F14" s="60" t="s">
        <v>20</v>
      </c>
      <c r="G14" s="61"/>
      <c r="H14" s="24">
        <f>MOD(A14+3,11)+1</f>
        <v>10</v>
      </c>
      <c r="I14" s="12">
        <f t="shared" ref="I14" si="2">POWER(2,H14)</f>
        <v>1024</v>
      </c>
      <c r="J14" s="13" t="s">
        <v>0</v>
      </c>
      <c r="K14" s="14">
        <f>INT((A14+3)/11)</f>
        <v>80430</v>
      </c>
      <c r="L14" s="15">
        <f>A14+3+K14</f>
        <v>965169</v>
      </c>
      <c r="M14" s="49" t="s">
        <v>2</v>
      </c>
      <c r="N14" s="50"/>
      <c r="O14" s="23">
        <f>A14</f>
        <v>884736</v>
      </c>
      <c r="P14" s="54"/>
      <c r="Q14" s="69"/>
    </row>
    <row r="15" spans="1:17" ht="20.25" customHeight="1">
      <c r="A15" s="11"/>
      <c r="B15" s="54"/>
      <c r="C15" s="56" t="s">
        <v>24</v>
      </c>
      <c r="D15" s="57"/>
      <c r="E15" s="58"/>
      <c r="F15" s="60"/>
      <c r="G15" s="61"/>
      <c r="H15" s="18"/>
      <c r="I15" s="62"/>
      <c r="J15" s="63"/>
      <c r="K15" s="63"/>
      <c r="L15" s="64"/>
      <c r="M15" s="49"/>
      <c r="N15" s="50"/>
      <c r="O15" s="22"/>
      <c r="P15" s="54"/>
      <c r="Q15" s="68" t="str">
        <f>CONCATENATE(D16,"-ого Абсолюта ", F9)</f>
        <v>262144-ого Абсолюта Синтез-Реальности ИВО</v>
      </c>
    </row>
    <row r="16" spans="1:17" ht="20.25" customHeight="1" thickBot="1">
      <c r="A16" s="27">
        <v>622592</v>
      </c>
      <c r="B16" s="55"/>
      <c r="C16" s="16" t="str">
        <f xml:space="preserve"> CONCATENATE("с ",D16-C7+1," по ")</f>
        <v xml:space="preserve">с 1 по </v>
      </c>
      <c r="D16" s="10">
        <f>C7</f>
        <v>262144</v>
      </c>
      <c r="E16" s="4" t="str">
        <f t="shared" si="0"/>
        <v xml:space="preserve">-й Абсолюты </v>
      </c>
      <c r="F16" s="84"/>
      <c r="G16" s="85"/>
      <c r="H16" s="24">
        <f>MOD(A16+3,11)+1</f>
        <v>7</v>
      </c>
      <c r="I16" s="12">
        <f t="shared" ref="I16" si="3">POWER(2,H16)</f>
        <v>128</v>
      </c>
      <c r="J16" s="13" t="s">
        <v>0</v>
      </c>
      <c r="K16" s="14">
        <f>INT((A16+3)/11)</f>
        <v>56599</v>
      </c>
      <c r="L16" s="15">
        <f>A16+3+K16</f>
        <v>679194</v>
      </c>
      <c r="M16" s="66"/>
      <c r="N16" s="67"/>
      <c r="O16" s="23">
        <f>A16</f>
        <v>622592</v>
      </c>
      <c r="P16" s="55"/>
      <c r="Q16" s="69"/>
    </row>
    <row r="17" spans="2:17">
      <c r="B17" s="21" t="s">
        <v>7</v>
      </c>
      <c r="C17" s="9">
        <f>C7*4</f>
        <v>1048576</v>
      </c>
      <c r="D17" s="9" t="s">
        <v>8</v>
      </c>
      <c r="E17" s="6"/>
      <c r="F17" s="17"/>
      <c r="G17" s="17"/>
      <c r="H17" s="2"/>
      <c r="I17" s="8"/>
      <c r="J17" s="1"/>
      <c r="K17" s="6"/>
      <c r="L17" s="7"/>
      <c r="M17" s="5"/>
      <c r="N17" s="5"/>
      <c r="O17" s="5"/>
      <c r="P17" s="5"/>
      <c r="Q17" s="1"/>
    </row>
  </sheetData>
  <mergeCells count="34">
    <mergeCell ref="Q9:Q10"/>
    <mergeCell ref="C11:E11"/>
    <mergeCell ref="I11:L11"/>
    <mergeCell ref="Q11:Q12"/>
    <mergeCell ref="C13:E13"/>
    <mergeCell ref="F13:G16"/>
    <mergeCell ref="I13:L13"/>
    <mergeCell ref="A7:A8"/>
    <mergeCell ref="B7:B8"/>
    <mergeCell ref="C7:C8"/>
    <mergeCell ref="D7:H8"/>
    <mergeCell ref="I7:J8"/>
    <mergeCell ref="L7:L8"/>
    <mergeCell ref="M7:N8"/>
    <mergeCell ref="O7:Q7"/>
    <mergeCell ref="P8:Q8"/>
    <mergeCell ref="B9:B16"/>
    <mergeCell ref="C9:E9"/>
    <mergeCell ref="F9:G12"/>
    <mergeCell ref="I9:L9"/>
    <mergeCell ref="M9:N12"/>
    <mergeCell ref="K7:K8"/>
    <mergeCell ref="M13:N16"/>
    <mergeCell ref="Q13:Q14"/>
    <mergeCell ref="C15:E15"/>
    <mergeCell ref="I15:L15"/>
    <mergeCell ref="Q15:Q16"/>
    <mergeCell ref="P9:P16"/>
    <mergeCell ref="C6:Q6"/>
    <mergeCell ref="A1:Q1"/>
    <mergeCell ref="A2:Q2"/>
    <mergeCell ref="A3:Q3"/>
    <mergeCell ref="A4:Q4"/>
    <mergeCell ref="A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7"/>
  <sheetViews>
    <sheetView topLeftCell="B1" workbookViewId="0">
      <selection activeCell="C9" sqref="C9:C16"/>
    </sheetView>
  </sheetViews>
  <sheetFormatPr defaultRowHeight="15"/>
  <cols>
    <col min="1" max="1" width="9.140625" hidden="1" customWidth="1"/>
    <col min="2" max="2" width="15.5703125" customWidth="1"/>
    <col min="3" max="3" width="9.7109375" customWidth="1"/>
    <col min="4" max="4" width="14.28515625" bestFit="1" customWidth="1"/>
    <col min="5" max="5" width="10.140625" bestFit="1" customWidth="1"/>
    <col min="6" max="6" width="14.7109375" bestFit="1" customWidth="1"/>
    <col min="8" max="8" width="8.7109375" customWidth="1"/>
    <col min="9" max="9" width="9.140625" hidden="1" customWidth="1"/>
    <col min="11" max="11" width="8.85546875" customWidth="1"/>
    <col min="12" max="12" width="9.140625" hidden="1" customWidth="1"/>
    <col min="13" max="13" width="12" customWidth="1"/>
    <col min="15" max="15" width="7.85546875" customWidth="1"/>
    <col min="16" max="16" width="10.140625" bestFit="1" customWidth="1"/>
    <col min="17" max="17" width="4" customWidth="1"/>
    <col min="18" max="18" width="35.140625" customWidth="1"/>
  </cols>
  <sheetData>
    <row r="1" spans="1:18" ht="18.75">
      <c r="B1" s="37" t="str">
        <f>CONCATENATE("Таблица для стяжания Абсолютов ",G9)</f>
        <v>Таблица для стяжания Абсолютов Высокой ИВДИВО-Цельности ИВО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5"/>
    </row>
    <row r="2" spans="1:18" ht="30" customHeight="1">
      <c r="B2" s="38" t="s">
        <v>59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5"/>
    </row>
    <row r="3" spans="1:18" ht="43.5" customHeight="1">
      <c r="B3" s="33" t="s">
        <v>67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  <c r="Q3" s="35"/>
      <c r="R3" s="35"/>
    </row>
    <row r="4" spans="1:18" ht="80.25" customHeight="1">
      <c r="B4" s="33" t="s">
        <v>30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5"/>
      <c r="R4" s="35"/>
    </row>
    <row r="5" spans="1:18" ht="32.25" customHeight="1">
      <c r="B5" s="33" t="s">
        <v>17</v>
      </c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  <c r="Q5" s="35"/>
    </row>
    <row r="6" spans="1:18" ht="99" customHeight="1" thickBot="1">
      <c r="D6" s="31" t="s">
        <v>71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15.75" customHeight="1">
      <c r="B7" s="71" t="s">
        <v>18</v>
      </c>
      <c r="C7" s="73" t="s">
        <v>6</v>
      </c>
      <c r="D7" s="75">
        <v>1048576</v>
      </c>
      <c r="E7" s="77"/>
      <c r="F7" s="77"/>
      <c r="G7" s="77"/>
      <c r="H7" s="78"/>
      <c r="I7" s="78"/>
      <c r="J7" s="81" t="s">
        <v>13</v>
      </c>
      <c r="K7" s="82"/>
      <c r="L7" s="51" t="s">
        <v>0</v>
      </c>
      <c r="M7" s="51" t="s">
        <v>1</v>
      </c>
      <c r="N7" s="41"/>
      <c r="O7" s="41"/>
      <c r="P7" s="43" t="s">
        <v>4</v>
      </c>
      <c r="Q7" s="43"/>
      <c r="R7" s="44"/>
    </row>
    <row r="8" spans="1:18" ht="48" thickBot="1">
      <c r="B8" s="72"/>
      <c r="C8" s="74"/>
      <c r="D8" s="76"/>
      <c r="E8" s="79"/>
      <c r="F8" s="79"/>
      <c r="G8" s="79"/>
      <c r="H8" s="80"/>
      <c r="I8" s="80"/>
      <c r="J8" s="83"/>
      <c r="K8" s="83"/>
      <c r="L8" s="52"/>
      <c r="M8" s="52"/>
      <c r="N8" s="42"/>
      <c r="O8" s="42"/>
      <c r="P8" s="3" t="s">
        <v>14</v>
      </c>
      <c r="Q8" s="45" t="s">
        <v>5</v>
      </c>
      <c r="R8" s="46"/>
    </row>
    <row r="9" spans="1:18" ht="20.25" customHeight="1">
      <c r="A9" s="11"/>
      <c r="B9" s="11"/>
      <c r="C9" s="53" t="s">
        <v>72</v>
      </c>
      <c r="D9" s="56" t="s">
        <v>21</v>
      </c>
      <c r="E9" s="57"/>
      <c r="F9" s="58"/>
      <c r="G9" s="47" t="s">
        <v>49</v>
      </c>
      <c r="H9" s="59"/>
      <c r="I9" s="18"/>
      <c r="J9" s="62"/>
      <c r="K9" s="63"/>
      <c r="L9" s="63"/>
      <c r="M9" s="64"/>
      <c r="N9" s="47" t="str">
        <f>"-лионной степени капель Абсолютного Огня,"</f>
        <v>-лионной степени капель Абсолютного Огня,</v>
      </c>
      <c r="O9" s="48"/>
      <c r="P9" s="22"/>
      <c r="Q9" s="70" t="s">
        <v>50</v>
      </c>
      <c r="R9" s="68" t="str">
        <f>CONCATENATE(E10,"-ого Абсолюта ", G9)</f>
        <v>4194304-ого Абсолюта Высокой ИВДИВО-Цельности ИВО</v>
      </c>
    </row>
    <row r="10" spans="1:18" ht="20.25" customHeight="1" thickBot="1">
      <c r="A10" s="27">
        <v>0</v>
      </c>
      <c r="B10" s="27">
        <v>5603328</v>
      </c>
      <c r="C10" s="54"/>
      <c r="D10" s="16" t="str">
        <f xml:space="preserve"> CONCATENATE("с ",E10-D7+1," по ")</f>
        <v xml:space="preserve">с 3145729 по </v>
      </c>
      <c r="E10" s="10">
        <f>D7*4</f>
        <v>4194304</v>
      </c>
      <c r="F10" s="4" t="str">
        <f>"-й Абсолюты "</f>
        <v xml:space="preserve">-й Абсолюты </v>
      </c>
      <c r="G10" s="60"/>
      <c r="H10" s="61"/>
      <c r="I10" s="24">
        <f t="shared" ref="I10" si="0">MOD(B10-1073741824*A10+A10+3,11)+1</f>
        <v>9</v>
      </c>
      <c r="J10" s="12">
        <f>POWER(2,I10)</f>
        <v>512</v>
      </c>
      <c r="K10" s="13" t="s">
        <v>0</v>
      </c>
      <c r="L10" s="14">
        <f>INT((B10+3)/11)</f>
        <v>509393</v>
      </c>
      <c r="M10" s="15">
        <f>B10+3+L10</f>
        <v>6112724</v>
      </c>
      <c r="N10" s="49"/>
      <c r="O10" s="50"/>
      <c r="P10" s="23">
        <f>B10</f>
        <v>5603328</v>
      </c>
      <c r="Q10" s="54"/>
      <c r="R10" s="69"/>
    </row>
    <row r="11" spans="1:18" ht="20.25" customHeight="1">
      <c r="A11" s="11"/>
      <c r="B11" s="11"/>
      <c r="C11" s="54"/>
      <c r="D11" s="56" t="s">
        <v>22</v>
      </c>
      <c r="E11" s="57"/>
      <c r="F11" s="58"/>
      <c r="G11" s="60"/>
      <c r="H11" s="61"/>
      <c r="I11" s="18"/>
      <c r="J11" s="62"/>
      <c r="K11" s="63"/>
      <c r="L11" s="63"/>
      <c r="M11" s="64"/>
      <c r="N11" s="49"/>
      <c r="O11" s="50"/>
      <c r="P11" s="22"/>
      <c r="Q11" s="54"/>
      <c r="R11" s="68" t="str">
        <f>CONCATENATE(E12,"-ого Абсолюта ", G9)</f>
        <v>3145728-ого Абсолюта Высокой ИВДИВО-Цельности ИВО</v>
      </c>
    </row>
    <row r="12" spans="1:18" ht="20.25" customHeight="1" thickBot="1">
      <c r="A12" s="27">
        <v>0</v>
      </c>
      <c r="B12" s="27">
        <v>4554752</v>
      </c>
      <c r="C12" s="54"/>
      <c r="D12" s="16" t="str">
        <f xml:space="preserve"> CONCATENATE("с ",E12-D7+1," по ")</f>
        <v xml:space="preserve">с 2097153 по </v>
      </c>
      <c r="E12" s="10">
        <f>D7*3</f>
        <v>3145728</v>
      </c>
      <c r="F12" s="4" t="str">
        <f t="shared" ref="F12:F16" si="1">"-й Абсолюты "</f>
        <v xml:space="preserve">-й Абсолюты </v>
      </c>
      <c r="G12" s="60"/>
      <c r="H12" s="61"/>
      <c r="I12" s="24">
        <f t="shared" ref="I12" si="2">MOD(B12-1073741824*A12+A12+3,11)+1</f>
        <v>8</v>
      </c>
      <c r="J12" s="12">
        <f t="shared" ref="J12" si="3">POWER(2,I12)</f>
        <v>256</v>
      </c>
      <c r="K12" s="13" t="s">
        <v>0</v>
      </c>
      <c r="L12" s="14">
        <f>INT((B12+3)/11)</f>
        <v>414068</v>
      </c>
      <c r="M12" s="15">
        <f>B12+3+L12</f>
        <v>4968823</v>
      </c>
      <c r="N12" s="49"/>
      <c r="O12" s="50"/>
      <c r="P12" s="23">
        <f>B12</f>
        <v>4554752</v>
      </c>
      <c r="Q12" s="54"/>
      <c r="R12" s="69"/>
    </row>
    <row r="13" spans="1:18" ht="20.25" customHeight="1">
      <c r="A13" s="11"/>
      <c r="B13" s="11"/>
      <c r="C13" s="54"/>
      <c r="D13" s="56" t="s">
        <v>23</v>
      </c>
      <c r="E13" s="57"/>
      <c r="F13" s="58"/>
      <c r="G13" s="65" t="s">
        <v>20</v>
      </c>
      <c r="H13" s="61"/>
      <c r="I13" s="18"/>
      <c r="J13" s="62"/>
      <c r="K13" s="63"/>
      <c r="L13" s="63"/>
      <c r="M13" s="64"/>
      <c r="N13" s="65" t="s">
        <v>2</v>
      </c>
      <c r="O13" s="50"/>
      <c r="P13" s="22"/>
      <c r="Q13" s="54"/>
      <c r="R13" s="68" t="str">
        <f>CONCATENATE(E14,"-ого Абсолюта ", G9)</f>
        <v>2097152-ого Абсолюта Высокой ИВДИВО-Цельности ИВО</v>
      </c>
    </row>
    <row r="14" spans="1:18" ht="20.25" customHeight="1" thickBot="1">
      <c r="A14" s="27">
        <v>0</v>
      </c>
      <c r="B14" s="27">
        <v>3506176</v>
      </c>
      <c r="C14" s="54"/>
      <c r="D14" s="16" t="str">
        <f xml:space="preserve"> CONCATENATE("с ",E14-D7+1," по ")</f>
        <v xml:space="preserve">с 1048577 по </v>
      </c>
      <c r="E14" s="10">
        <f>D7*2</f>
        <v>2097152</v>
      </c>
      <c r="F14" s="4" t="str">
        <f t="shared" si="1"/>
        <v xml:space="preserve">-й Абсолюты </v>
      </c>
      <c r="G14" s="60" t="s">
        <v>20</v>
      </c>
      <c r="H14" s="61"/>
      <c r="I14" s="24">
        <f t="shared" ref="I14" si="4">MOD(B14-1073741824*A14+A14+3,11)+1</f>
        <v>7</v>
      </c>
      <c r="J14" s="12">
        <f t="shared" ref="J14" si="5">POWER(2,I14)</f>
        <v>128</v>
      </c>
      <c r="K14" s="13" t="s">
        <v>0</v>
      </c>
      <c r="L14" s="14">
        <f>INT((B14+3)/11)</f>
        <v>318743</v>
      </c>
      <c r="M14" s="15">
        <f>B14+3+L14</f>
        <v>3824922</v>
      </c>
      <c r="N14" s="49" t="s">
        <v>2</v>
      </c>
      <c r="O14" s="50"/>
      <c r="P14" s="23">
        <f>B14</f>
        <v>3506176</v>
      </c>
      <c r="Q14" s="54"/>
      <c r="R14" s="69"/>
    </row>
    <row r="15" spans="1:18" ht="20.25" customHeight="1">
      <c r="A15" s="11"/>
      <c r="B15" s="11"/>
      <c r="C15" s="54"/>
      <c r="D15" s="56" t="s">
        <v>24</v>
      </c>
      <c r="E15" s="57"/>
      <c r="F15" s="58"/>
      <c r="G15" s="60"/>
      <c r="H15" s="61"/>
      <c r="I15" s="18"/>
      <c r="J15" s="62"/>
      <c r="K15" s="63"/>
      <c r="L15" s="63"/>
      <c r="M15" s="64"/>
      <c r="N15" s="49"/>
      <c r="O15" s="50"/>
      <c r="P15" s="22"/>
      <c r="Q15" s="54"/>
      <c r="R15" s="68" t="str">
        <f>CONCATENATE(E16,"-ого Абсолюта ", G9)</f>
        <v>1048576-ого Абсолюта Высокой ИВДИВО-Цельности ИВО</v>
      </c>
    </row>
    <row r="16" spans="1:18" ht="20.25" customHeight="1" thickBot="1">
      <c r="A16" s="27">
        <v>0</v>
      </c>
      <c r="B16" s="27">
        <v>2457600</v>
      </c>
      <c r="C16" s="55"/>
      <c r="D16" s="16" t="str">
        <f xml:space="preserve"> CONCATENATE("с ",E16-D7+1," по ")</f>
        <v xml:space="preserve">с 1 по </v>
      </c>
      <c r="E16" s="10">
        <f>D7</f>
        <v>1048576</v>
      </c>
      <c r="F16" s="4" t="str">
        <f t="shared" si="1"/>
        <v xml:space="preserve">-й Абсолюты </v>
      </c>
      <c r="G16" s="84"/>
      <c r="H16" s="85"/>
      <c r="I16" s="25">
        <f t="shared" ref="I16" si="6">MOD(B16-1073741824*A16+A16+3,11)+1</f>
        <v>6</v>
      </c>
      <c r="J16" s="12">
        <f t="shared" ref="J16" si="7">POWER(2,I16)</f>
        <v>64</v>
      </c>
      <c r="K16" s="13" t="s">
        <v>0</v>
      </c>
      <c r="L16" s="14">
        <f>INT((B16+3)/11)</f>
        <v>223418</v>
      </c>
      <c r="M16" s="15">
        <f>B16+3+L16</f>
        <v>2681021</v>
      </c>
      <c r="N16" s="66"/>
      <c r="O16" s="67"/>
      <c r="P16" s="23">
        <f>B16</f>
        <v>2457600</v>
      </c>
      <c r="Q16" s="55"/>
      <c r="R16" s="69"/>
    </row>
    <row r="17" spans="3:18">
      <c r="C17" s="21" t="s">
        <v>7</v>
      </c>
      <c r="D17" s="9">
        <f>D7*4</f>
        <v>4194304</v>
      </c>
      <c r="E17" s="9" t="s">
        <v>8</v>
      </c>
      <c r="F17" s="6"/>
      <c r="G17" s="17"/>
      <c r="H17" s="17"/>
      <c r="I17" s="2"/>
      <c r="J17" s="8"/>
      <c r="K17" s="1"/>
      <c r="L17" s="6"/>
      <c r="M17" s="7"/>
      <c r="N17" s="5"/>
      <c r="O17" s="5"/>
      <c r="P17" s="5"/>
      <c r="Q17" s="5"/>
      <c r="R17" s="1"/>
    </row>
  </sheetData>
  <mergeCells count="34">
    <mergeCell ref="R9:R10"/>
    <mergeCell ref="D11:F11"/>
    <mergeCell ref="J11:M11"/>
    <mergeCell ref="R11:R12"/>
    <mergeCell ref="D13:F13"/>
    <mergeCell ref="G13:H16"/>
    <mergeCell ref="J13:M13"/>
    <mergeCell ref="B7:B8"/>
    <mergeCell ref="C7:C8"/>
    <mergeCell ref="D7:D8"/>
    <mergeCell ref="E7:I8"/>
    <mergeCell ref="J7:K8"/>
    <mergeCell ref="M7:M8"/>
    <mergeCell ref="N7:O8"/>
    <mergeCell ref="P7:R7"/>
    <mergeCell ref="Q8:R8"/>
    <mergeCell ref="C9:C16"/>
    <mergeCell ref="D9:F9"/>
    <mergeCell ref="G9:H12"/>
    <mergeCell ref="J9:M9"/>
    <mergeCell ref="N9:O12"/>
    <mergeCell ref="L7:L8"/>
    <mergeCell ref="N13:O16"/>
    <mergeCell ref="R13:R14"/>
    <mergeCell ref="D15:F15"/>
    <mergeCell ref="J15:M15"/>
    <mergeCell ref="R15:R16"/>
    <mergeCell ref="Q9:Q16"/>
    <mergeCell ref="D6:R6"/>
    <mergeCell ref="B1:R1"/>
    <mergeCell ref="B2:R2"/>
    <mergeCell ref="B3:R3"/>
    <mergeCell ref="B4:R4"/>
    <mergeCell ref="B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7"/>
  <sheetViews>
    <sheetView topLeftCell="B1" workbookViewId="0">
      <selection activeCell="D7" sqref="D7:D8"/>
    </sheetView>
  </sheetViews>
  <sheetFormatPr defaultRowHeight="15"/>
  <cols>
    <col min="1" max="1" width="9.140625" hidden="1" customWidth="1"/>
    <col min="2" max="2" width="15.28515625" customWidth="1"/>
    <col min="3" max="3" width="9.85546875" customWidth="1"/>
    <col min="4" max="4" width="19.5703125" customWidth="1"/>
    <col min="5" max="5" width="13.140625" customWidth="1"/>
    <col min="6" max="6" width="14.7109375" bestFit="1" customWidth="1"/>
    <col min="8" max="8" width="8.7109375" customWidth="1"/>
    <col min="9" max="9" width="12.85546875" hidden="1" customWidth="1"/>
    <col min="10" max="10" width="9.7109375" customWidth="1"/>
    <col min="11" max="11" width="3.28515625" customWidth="1"/>
    <col min="12" max="12" width="10.140625" hidden="1" customWidth="1"/>
    <col min="13" max="13" width="14" customWidth="1"/>
    <col min="15" max="15" width="5.7109375" customWidth="1"/>
    <col min="16" max="16" width="11.28515625" bestFit="1" customWidth="1"/>
    <col min="17" max="17" width="5.7109375" customWidth="1"/>
    <col min="18" max="18" width="35" customWidth="1"/>
  </cols>
  <sheetData>
    <row r="1" spans="1:18" ht="18.75">
      <c r="B1" s="37" t="str">
        <f>CONCATENATE("Таблица для стяжания Абсолютов ",G9)</f>
        <v>Таблица для стяжания Абсолютов Высокой ИВДИВО-Цельности ИВО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5"/>
    </row>
    <row r="2" spans="1:18" ht="30" customHeight="1">
      <c r="B2" s="38" t="s">
        <v>59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5"/>
    </row>
    <row r="3" spans="1:18" ht="43.5" customHeight="1">
      <c r="B3" s="33" t="s">
        <v>68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  <c r="Q3" s="35"/>
      <c r="R3" s="35"/>
    </row>
    <row r="4" spans="1:18" ht="80.25" customHeight="1">
      <c r="B4" s="33" t="s">
        <v>19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5"/>
      <c r="R4" s="35"/>
    </row>
    <row r="5" spans="1:18" ht="41.25" customHeight="1">
      <c r="B5" s="33" t="s">
        <v>17</v>
      </c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  <c r="Q5" s="35"/>
    </row>
    <row r="6" spans="1:18" ht="93" customHeight="1" thickBot="1">
      <c r="D6" s="31" t="s">
        <v>70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15.75" customHeight="1">
      <c r="B7" s="71" t="s">
        <v>18</v>
      </c>
      <c r="C7" s="73" t="s">
        <v>6</v>
      </c>
      <c r="D7" s="75">
        <v>4194304</v>
      </c>
      <c r="E7" s="77"/>
      <c r="F7" s="77"/>
      <c r="G7" s="77"/>
      <c r="H7" s="78"/>
      <c r="I7" s="78"/>
      <c r="J7" s="81" t="s">
        <v>13</v>
      </c>
      <c r="K7" s="82"/>
      <c r="L7" s="51" t="s">
        <v>0</v>
      </c>
      <c r="M7" s="39" t="s">
        <v>1</v>
      </c>
      <c r="N7" s="41"/>
      <c r="O7" s="41"/>
      <c r="P7" s="43" t="s">
        <v>4</v>
      </c>
      <c r="Q7" s="43"/>
      <c r="R7" s="44"/>
    </row>
    <row r="8" spans="1:18" ht="48" thickBot="1">
      <c r="B8" s="72"/>
      <c r="C8" s="74"/>
      <c r="D8" s="76"/>
      <c r="E8" s="79"/>
      <c r="F8" s="79"/>
      <c r="G8" s="79"/>
      <c r="H8" s="80"/>
      <c r="I8" s="80"/>
      <c r="J8" s="83"/>
      <c r="K8" s="83"/>
      <c r="L8" s="52"/>
      <c r="M8" s="40"/>
      <c r="N8" s="42"/>
      <c r="O8" s="42"/>
      <c r="P8" s="3" t="s">
        <v>14</v>
      </c>
      <c r="Q8" s="45" t="s">
        <v>5</v>
      </c>
      <c r="R8" s="46"/>
    </row>
    <row r="9" spans="1:18" ht="18.75" customHeight="1">
      <c r="A9" s="11"/>
      <c r="B9" s="11"/>
      <c r="C9" s="53" t="s">
        <v>69</v>
      </c>
      <c r="D9" s="56" t="s">
        <v>21</v>
      </c>
      <c r="E9" s="57"/>
      <c r="F9" s="58"/>
      <c r="G9" s="47" t="s">
        <v>49</v>
      </c>
      <c r="H9" s="59"/>
      <c r="I9" s="18"/>
      <c r="J9" s="62"/>
      <c r="K9" s="63"/>
      <c r="L9" s="63"/>
      <c r="M9" s="64"/>
      <c r="N9" s="47" t="str">
        <f>"-лионной степени капель Абсолютного Огня,"</f>
        <v>-лионной степени капель Абсолютного Огня,</v>
      </c>
      <c r="O9" s="48"/>
      <c r="P9" s="22"/>
      <c r="Q9" s="70" t="s">
        <v>48</v>
      </c>
      <c r="R9" s="68" t="str">
        <f>CONCATENATE(E10,"-ого Абсолюта ", G9)</f>
        <v>16777216-ого Абсолюта Высокой ИВДИВО-Цельности ИВО</v>
      </c>
    </row>
    <row r="10" spans="1:18" ht="18.75" customHeight="1" thickBot="1">
      <c r="A10" s="27">
        <v>0</v>
      </c>
      <c r="B10" s="27">
        <v>22380544</v>
      </c>
      <c r="C10" s="54"/>
      <c r="D10" s="16" t="str">
        <f xml:space="preserve"> CONCATENATE("с ",E10-D7+1," по ")</f>
        <v xml:space="preserve">с 12582913 по </v>
      </c>
      <c r="E10" s="10">
        <f>D7*4</f>
        <v>16777216</v>
      </c>
      <c r="F10" s="4" t="str">
        <f>"-й Абсолюты "</f>
        <v xml:space="preserve">-й Абсолюты </v>
      </c>
      <c r="G10" s="60"/>
      <c r="H10" s="61"/>
      <c r="I10" s="24">
        <f t="shared" ref="I10" si="0">MOD(B10-1073741824*A10+A10+3,11)+1</f>
        <v>3</v>
      </c>
      <c r="J10" s="12">
        <f>POWER(2,I10)</f>
        <v>8</v>
      </c>
      <c r="K10" s="13" t="s">
        <v>0</v>
      </c>
      <c r="L10" s="14">
        <f>INT((B10+3)/11)</f>
        <v>2034595</v>
      </c>
      <c r="M10" s="15">
        <f>B10+3+L10</f>
        <v>24415142</v>
      </c>
      <c r="N10" s="49"/>
      <c r="O10" s="50"/>
      <c r="P10" s="23">
        <f>B10</f>
        <v>22380544</v>
      </c>
      <c r="Q10" s="54"/>
      <c r="R10" s="69"/>
    </row>
    <row r="11" spans="1:18" ht="18.75" customHeight="1">
      <c r="A11" s="11"/>
      <c r="B11" s="11"/>
      <c r="C11" s="54"/>
      <c r="D11" s="56" t="s">
        <v>22</v>
      </c>
      <c r="E11" s="57"/>
      <c r="F11" s="58"/>
      <c r="G11" s="60"/>
      <c r="H11" s="61"/>
      <c r="I11" s="18"/>
      <c r="J11" s="62"/>
      <c r="K11" s="63"/>
      <c r="L11" s="63"/>
      <c r="M11" s="64"/>
      <c r="N11" s="49"/>
      <c r="O11" s="50"/>
      <c r="P11" s="22"/>
      <c r="Q11" s="54"/>
      <c r="R11" s="68" t="str">
        <f>CONCATENATE(E12,"-ого Абсолюта ", G9)</f>
        <v>12582912-ого Абсолюта Высокой ИВДИВО-Цельности ИВО</v>
      </c>
    </row>
    <row r="12" spans="1:18" ht="18.75" customHeight="1" thickBot="1">
      <c r="A12" s="27">
        <v>0</v>
      </c>
      <c r="B12" s="27">
        <v>18186240</v>
      </c>
      <c r="C12" s="54"/>
      <c r="D12" s="16" t="str">
        <f xml:space="preserve"> CONCATENATE("с ",E12-D7+1," по ")</f>
        <v xml:space="preserve">с 8388609 по </v>
      </c>
      <c r="E12" s="10">
        <f>D7*3</f>
        <v>12582912</v>
      </c>
      <c r="F12" s="4" t="str">
        <f t="shared" ref="F12:F16" si="1">"-й Абсолюты "</f>
        <v xml:space="preserve">-й Абсолюты </v>
      </c>
      <c r="G12" s="60"/>
      <c r="H12" s="61"/>
      <c r="I12" s="24">
        <f t="shared" ref="I12" si="2">MOD(B12-1073741824*A12+A12+3,11)+1</f>
        <v>10</v>
      </c>
      <c r="J12" s="12">
        <f t="shared" ref="J12" si="3">POWER(2,I12)</f>
        <v>1024</v>
      </c>
      <c r="K12" s="13" t="s">
        <v>0</v>
      </c>
      <c r="L12" s="14">
        <f>INT((B12+3)/11)</f>
        <v>1653294</v>
      </c>
      <c r="M12" s="15">
        <f>B12+3+L12</f>
        <v>19839537</v>
      </c>
      <c r="N12" s="49"/>
      <c r="O12" s="50"/>
      <c r="P12" s="23">
        <f>B12</f>
        <v>18186240</v>
      </c>
      <c r="Q12" s="54"/>
      <c r="R12" s="69"/>
    </row>
    <row r="13" spans="1:18" ht="18.75" customHeight="1">
      <c r="A13" s="11"/>
      <c r="B13" s="11"/>
      <c r="C13" s="54"/>
      <c r="D13" s="56" t="s">
        <v>23</v>
      </c>
      <c r="E13" s="57"/>
      <c r="F13" s="58"/>
      <c r="G13" s="65" t="s">
        <v>20</v>
      </c>
      <c r="H13" s="61"/>
      <c r="I13" s="18"/>
      <c r="J13" s="62"/>
      <c r="K13" s="63"/>
      <c r="L13" s="63"/>
      <c r="M13" s="64"/>
      <c r="N13" s="65" t="s">
        <v>2</v>
      </c>
      <c r="O13" s="50"/>
      <c r="P13" s="22"/>
      <c r="Q13" s="54"/>
      <c r="R13" s="68" t="str">
        <f>CONCATENATE(E14,"-ого Абсолюта ", G9)</f>
        <v>8388608-ого Абсолюта Высокой ИВДИВО-Цельности ИВО</v>
      </c>
    </row>
    <row r="14" spans="1:18" ht="18.75" customHeight="1" thickBot="1">
      <c r="A14" s="27">
        <v>0</v>
      </c>
      <c r="B14" s="27">
        <v>13991936</v>
      </c>
      <c r="C14" s="54"/>
      <c r="D14" s="16" t="str">
        <f xml:space="preserve"> CONCATENATE("с ",E14-D7+1," по ")</f>
        <v xml:space="preserve">с 4194305 по </v>
      </c>
      <c r="E14" s="10">
        <f>D7*2</f>
        <v>8388608</v>
      </c>
      <c r="F14" s="4" t="str">
        <f t="shared" si="1"/>
        <v xml:space="preserve">-й Абсолюты </v>
      </c>
      <c r="G14" s="60" t="s">
        <v>20</v>
      </c>
      <c r="H14" s="61"/>
      <c r="I14" s="24">
        <f t="shared" ref="I14" si="4">MOD(B14-1073741824*A14+A14+3,11)+1</f>
        <v>6</v>
      </c>
      <c r="J14" s="12">
        <f t="shared" ref="J14" si="5">POWER(2,I14)</f>
        <v>64</v>
      </c>
      <c r="K14" s="13" t="s">
        <v>0</v>
      </c>
      <c r="L14" s="14">
        <f>INT((B14+3)/11)</f>
        <v>1271994</v>
      </c>
      <c r="M14" s="15">
        <f>B14+3+L14</f>
        <v>15263933</v>
      </c>
      <c r="N14" s="49" t="s">
        <v>2</v>
      </c>
      <c r="O14" s="50"/>
      <c r="P14" s="23">
        <f>B14</f>
        <v>13991936</v>
      </c>
      <c r="Q14" s="54"/>
      <c r="R14" s="69"/>
    </row>
    <row r="15" spans="1:18" ht="18.75" customHeight="1">
      <c r="A15" s="11"/>
      <c r="B15" s="11"/>
      <c r="C15" s="54"/>
      <c r="D15" s="56" t="s">
        <v>24</v>
      </c>
      <c r="E15" s="57"/>
      <c r="F15" s="58"/>
      <c r="G15" s="60"/>
      <c r="H15" s="61"/>
      <c r="I15" s="18"/>
      <c r="J15" s="62"/>
      <c r="K15" s="63"/>
      <c r="L15" s="63"/>
      <c r="M15" s="64"/>
      <c r="N15" s="49"/>
      <c r="O15" s="50"/>
      <c r="P15" s="22"/>
      <c r="Q15" s="54"/>
      <c r="R15" s="68" t="str">
        <f>CONCATENATE(E16,"-ого Абсолюта ", G9)</f>
        <v>4194304-ого Абсолюта Высокой ИВДИВО-Цельности ИВО</v>
      </c>
    </row>
    <row r="16" spans="1:18" ht="18.75" customHeight="1" thickBot="1">
      <c r="A16" s="27">
        <v>0</v>
      </c>
      <c r="B16" s="27">
        <v>9797632</v>
      </c>
      <c r="C16" s="55"/>
      <c r="D16" s="16" t="str">
        <f xml:space="preserve"> CONCATENATE("с ",E16-D7+1," по ")</f>
        <v xml:space="preserve">с 1 по </v>
      </c>
      <c r="E16" s="10">
        <f>D7</f>
        <v>4194304</v>
      </c>
      <c r="F16" s="4" t="str">
        <f t="shared" si="1"/>
        <v xml:space="preserve">-й Абсолюты </v>
      </c>
      <c r="G16" s="84"/>
      <c r="H16" s="85"/>
      <c r="I16" s="25">
        <f t="shared" ref="I16" si="6">MOD(B16-1073741824*A16+A16+3,11)+1</f>
        <v>2</v>
      </c>
      <c r="J16" s="12">
        <f t="shared" ref="J16" si="7">POWER(2,I16)</f>
        <v>4</v>
      </c>
      <c r="K16" s="13" t="s">
        <v>0</v>
      </c>
      <c r="L16" s="14">
        <f>INT((B16+3)/11)</f>
        <v>890694</v>
      </c>
      <c r="M16" s="15">
        <f>B16+3+L16</f>
        <v>10688329</v>
      </c>
      <c r="N16" s="66"/>
      <c r="O16" s="67"/>
      <c r="P16" s="23">
        <f>B16</f>
        <v>9797632</v>
      </c>
      <c r="Q16" s="55"/>
      <c r="R16" s="69"/>
    </row>
    <row r="17" spans="3:18">
      <c r="C17" s="21" t="s">
        <v>7</v>
      </c>
      <c r="D17" s="9">
        <f>D7*4</f>
        <v>16777216</v>
      </c>
      <c r="E17" s="9" t="s">
        <v>8</v>
      </c>
      <c r="F17" s="6"/>
      <c r="G17" s="17"/>
      <c r="H17" s="17"/>
      <c r="I17" s="2"/>
      <c r="J17" s="8"/>
      <c r="K17" s="1"/>
      <c r="L17" s="6"/>
      <c r="M17" s="7"/>
      <c r="N17" s="5"/>
      <c r="O17" s="5"/>
      <c r="P17" s="5"/>
      <c r="Q17" s="5"/>
      <c r="R17" s="1"/>
    </row>
  </sheetData>
  <mergeCells count="34">
    <mergeCell ref="R9:R10"/>
    <mergeCell ref="D11:F11"/>
    <mergeCell ref="J11:M11"/>
    <mergeCell ref="R11:R12"/>
    <mergeCell ref="D13:F13"/>
    <mergeCell ref="G13:H16"/>
    <mergeCell ref="J13:M13"/>
    <mergeCell ref="B7:B8"/>
    <mergeCell ref="C7:C8"/>
    <mergeCell ref="D7:D8"/>
    <mergeCell ref="E7:I8"/>
    <mergeCell ref="J7:K8"/>
    <mergeCell ref="M7:M8"/>
    <mergeCell ref="N7:O8"/>
    <mergeCell ref="P7:R7"/>
    <mergeCell ref="Q8:R8"/>
    <mergeCell ref="C9:C16"/>
    <mergeCell ref="D9:F9"/>
    <mergeCell ref="G9:H12"/>
    <mergeCell ref="J9:M9"/>
    <mergeCell ref="N9:O12"/>
    <mergeCell ref="L7:L8"/>
    <mergeCell ref="N13:O16"/>
    <mergeCell ref="R13:R14"/>
    <mergeCell ref="D15:F15"/>
    <mergeCell ref="J15:M15"/>
    <mergeCell ref="R15:R16"/>
    <mergeCell ref="Q9:Q16"/>
    <mergeCell ref="D6:R6"/>
    <mergeCell ref="B1:R1"/>
    <mergeCell ref="B2:R2"/>
    <mergeCell ref="B3:R3"/>
    <mergeCell ref="B4:R4"/>
    <mergeCell ref="B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85"/>
  <sheetViews>
    <sheetView tabSelected="1" workbookViewId="0">
      <selection activeCell="A186" sqref="A186"/>
    </sheetView>
  </sheetViews>
  <sheetFormatPr defaultRowHeight="15"/>
  <cols>
    <col min="1" max="1" width="18.7109375" customWidth="1"/>
    <col min="2" max="2" width="12.140625" customWidth="1"/>
    <col min="3" max="3" width="20.140625" bestFit="1" customWidth="1"/>
    <col min="4" max="4" width="16.5703125" bestFit="1" customWidth="1"/>
    <col min="5" max="5" width="14.7109375" bestFit="1" customWidth="1"/>
    <col min="7" max="7" width="7.140625" customWidth="1"/>
    <col min="8" max="8" width="9.140625" hidden="1" customWidth="1"/>
    <col min="10" max="10" width="8.7109375" customWidth="1"/>
    <col min="11" max="11" width="0.28515625" hidden="1" customWidth="1"/>
    <col min="12" max="12" width="16.5703125" bestFit="1" customWidth="1"/>
    <col min="15" max="15" width="16.5703125" bestFit="1" customWidth="1"/>
    <col min="16" max="16" width="3.85546875" customWidth="1"/>
    <col min="17" max="17" width="38.140625" customWidth="1"/>
  </cols>
  <sheetData>
    <row r="1" spans="1:17" ht="18.75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5"/>
    </row>
    <row r="2" spans="1:17" ht="42" customHeight="1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5"/>
    </row>
    <row r="3" spans="1:17" ht="81.75" customHeight="1" thickBot="1">
      <c r="A3" s="28"/>
      <c r="B3" s="28"/>
      <c r="C3" s="31" t="str">
        <f>CONCATENATE("Абсолютным  Октавным Субъядерным Синтезом стяжаю Метагалактический мировой компакт ", C4,"-ти  Абсолютов", F6," ", C9,D9,"-й, в каждом из которых по  ", C4*4," Абсолютов ",F19," с цифровым стяжанием согласно утвержденной схеме стяжания Абсолюта ИВО. ","И Разворачиваясь ими, стяжаю в каждый из ",C4,"-ти Абсолютов", F6," ",C9,D9,"-й  количестово капель Абсолютного Огня согласно утвержденой схеме стяжания Абсолюта ИВО с максимальным количественным стяжанием в  ",D9,"-й  Абсолют",F6,", стяжая  в",D9,"-й Абсолют ",F6," ",I9," в ",L9,"-лионной степени капель Абсолютного Огня с компактификацией их в ",O9," ",P6,"  ",D9,"-ого Абсолюта ",F6,"  ")</f>
        <v xml:space="preserve">Абсолютным  Октавным Субъядерным Синтезом стяжаю Метагалактический мировой компакт 68719476736-ти  АбсолютовИВО с 137438953473 по 206158430208-й, в каждом из которых по  274877906944 Абсолютов ИВ Аватаров ИВО с цифровым стяжанием согласно утвержденной схеме стяжания Абсолюта ИВО. И Разворачиваясь ими, стяжаю в каждый из 68719476736-ти АбсолютовИВО с 137438953473 по 206158430208-й  количестово капель Абсолютного Огня согласно утвержденой схеме стяжания Абсолюта ИВО с максимальным количественным стяжанием в  206158430208-й  АбсолютИВО, стяжая  в206158430208-й Абсолют ИВО 64 в 324855720125-лионной степени капель Абсолютного Огня с компактификацией их в 297784410112 Ядер  206158430208-ого Абсолюта ИВО  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5.75">
      <c r="A4" s="71" t="s">
        <v>18</v>
      </c>
      <c r="B4" s="73" t="s">
        <v>6</v>
      </c>
      <c r="C4" s="75">
        <v>68719476736</v>
      </c>
      <c r="D4" s="77"/>
      <c r="E4" s="77"/>
      <c r="F4" s="77"/>
      <c r="G4" s="78"/>
      <c r="H4" s="78"/>
      <c r="I4" s="81" t="s">
        <v>13</v>
      </c>
      <c r="J4" s="82"/>
      <c r="K4" s="51" t="s">
        <v>0</v>
      </c>
      <c r="L4" s="92" t="s">
        <v>1</v>
      </c>
      <c r="M4" s="41"/>
      <c r="N4" s="41"/>
      <c r="O4" s="43" t="s">
        <v>4</v>
      </c>
      <c r="P4" s="43"/>
      <c r="Q4" s="44"/>
    </row>
    <row r="5" spans="1:17" ht="32.25" thickBot="1">
      <c r="A5" s="72"/>
      <c r="B5" s="74"/>
      <c r="C5" s="76"/>
      <c r="D5" s="79"/>
      <c r="E5" s="79"/>
      <c r="F5" s="79"/>
      <c r="G5" s="80"/>
      <c r="H5" s="80"/>
      <c r="I5" s="83"/>
      <c r="J5" s="83"/>
      <c r="K5" s="52"/>
      <c r="L5" s="93"/>
      <c r="M5" s="42"/>
      <c r="N5" s="42"/>
      <c r="O5" s="3" t="s">
        <v>14</v>
      </c>
      <c r="P5" s="45" t="s">
        <v>5</v>
      </c>
      <c r="Q5" s="46"/>
    </row>
    <row r="6" spans="1:17" ht="15.75">
      <c r="A6" s="29"/>
      <c r="B6" s="53" t="s">
        <v>9</v>
      </c>
      <c r="C6" s="56" t="s">
        <v>21</v>
      </c>
      <c r="D6" s="57"/>
      <c r="E6" s="58"/>
      <c r="F6" s="47" t="s">
        <v>37</v>
      </c>
      <c r="G6" s="59"/>
      <c r="H6" s="18"/>
      <c r="I6" s="62"/>
      <c r="J6" s="63"/>
      <c r="K6" s="63"/>
      <c r="L6" s="64"/>
      <c r="M6" s="47" t="str">
        <f>"-лионной степени капель Абсолютного Огня,"</f>
        <v>-лионной степени капель Абсолютного Огня,</v>
      </c>
      <c r="N6" s="48"/>
      <c r="O6" s="22"/>
      <c r="P6" s="70" t="s">
        <v>3</v>
      </c>
      <c r="Q6" s="68" t="str">
        <f>CONCATENATE(D7,"-ого Абсолюта ", F6)</f>
        <v>274877906944-ого Абсолюта ИВО</v>
      </c>
    </row>
    <row r="7" spans="1:17" ht="16.5" thickBot="1">
      <c r="A7" s="27">
        <v>366503886848</v>
      </c>
      <c r="B7" s="54"/>
      <c r="C7" s="16" t="str">
        <f xml:space="preserve"> CONCATENATE("с ",D7-C4+1," по ")</f>
        <v xml:space="preserve">с 206158430209 по </v>
      </c>
      <c r="D7" s="10">
        <f>C4*4</f>
        <v>274877906944</v>
      </c>
      <c r="E7" s="4" t="str">
        <f>"-й Абсолюты "</f>
        <v xml:space="preserve">-й Абсолюты </v>
      </c>
      <c r="F7" s="60"/>
      <c r="G7" s="61"/>
      <c r="H7" s="24">
        <f t="shared" ref="H7" si="0">H72</f>
        <v>4</v>
      </c>
      <c r="I7" s="12">
        <f>POWER(2,H7)</f>
        <v>16</v>
      </c>
      <c r="J7" s="13" t="s">
        <v>0</v>
      </c>
      <c r="K7" s="14">
        <f>INT((A7+3)/11)</f>
        <v>33318535168</v>
      </c>
      <c r="L7" s="15">
        <f>A7+3+K7</f>
        <v>399822422019</v>
      </c>
      <c r="M7" s="49"/>
      <c r="N7" s="50"/>
      <c r="O7" s="23">
        <f>A7</f>
        <v>366503886848</v>
      </c>
      <c r="P7" s="54"/>
      <c r="Q7" s="69"/>
    </row>
    <row r="8" spans="1:17" ht="15.75">
      <c r="A8" s="29"/>
      <c r="B8" s="54"/>
      <c r="C8" s="56" t="s">
        <v>22</v>
      </c>
      <c r="D8" s="57"/>
      <c r="E8" s="58"/>
      <c r="F8" s="60"/>
      <c r="G8" s="61"/>
      <c r="H8" s="18"/>
      <c r="I8" s="62"/>
      <c r="J8" s="63"/>
      <c r="K8" s="63"/>
      <c r="L8" s="64"/>
      <c r="M8" s="49"/>
      <c r="N8" s="50"/>
      <c r="O8" s="22"/>
      <c r="P8" s="54"/>
      <c r="Q8" s="68" t="str">
        <f>CONCATENATE(D9,"-ого Абсолюта ", F6)</f>
        <v>206158430208-ого Абсолюта ИВО</v>
      </c>
    </row>
    <row r="9" spans="1:17" ht="16.5" thickBot="1">
      <c r="A9" s="27">
        <v>297784410112</v>
      </c>
      <c r="B9" s="54"/>
      <c r="C9" s="16" t="str">
        <f xml:space="preserve"> CONCATENATE("с ",D9-C4+1," по ")</f>
        <v xml:space="preserve">с 137438953473 по </v>
      </c>
      <c r="D9" s="10">
        <f>C4*3</f>
        <v>206158430208</v>
      </c>
      <c r="E9" s="4" t="str">
        <f t="shared" ref="E9:E13" si="1">"-й Абсолюты "</f>
        <v xml:space="preserve">-й Абсолюты </v>
      </c>
      <c r="F9" s="60"/>
      <c r="G9" s="61"/>
      <c r="H9" s="24">
        <f t="shared" ref="H9" si="2">H74</f>
        <v>6</v>
      </c>
      <c r="I9" s="12">
        <f t="shared" ref="I9:I13" si="3">POWER(2,H9)</f>
        <v>64</v>
      </c>
      <c r="J9" s="13" t="s">
        <v>0</v>
      </c>
      <c r="K9" s="14">
        <f>INT((A9+3)/11)</f>
        <v>27071310010</v>
      </c>
      <c r="L9" s="15">
        <f>A9+3+K9</f>
        <v>324855720125</v>
      </c>
      <c r="M9" s="49"/>
      <c r="N9" s="50"/>
      <c r="O9" s="23">
        <f>A9</f>
        <v>297784410112</v>
      </c>
      <c r="P9" s="54"/>
      <c r="Q9" s="69"/>
    </row>
    <row r="10" spans="1:17" ht="15.75">
      <c r="A10" s="29"/>
      <c r="B10" s="54"/>
      <c r="C10" s="56" t="s">
        <v>23</v>
      </c>
      <c r="D10" s="57"/>
      <c r="E10" s="58"/>
      <c r="F10" s="65" t="s">
        <v>20</v>
      </c>
      <c r="G10" s="61"/>
      <c r="H10" s="18"/>
      <c r="I10" s="62"/>
      <c r="J10" s="63"/>
      <c r="K10" s="63"/>
      <c r="L10" s="64"/>
      <c r="M10" s="65" t="s">
        <v>2</v>
      </c>
      <c r="N10" s="50"/>
      <c r="O10" s="22"/>
      <c r="P10" s="54"/>
      <c r="Q10" s="68" t="str">
        <f>CONCATENATE(D11,"-ого Абсолюта ", F6)</f>
        <v>137438953472-ого Абсолюта ИВО</v>
      </c>
    </row>
    <row r="11" spans="1:17" ht="16.5" thickBot="1">
      <c r="A11" s="27">
        <v>229064933376</v>
      </c>
      <c r="B11" s="54"/>
      <c r="C11" s="16" t="str">
        <f xml:space="preserve"> CONCATENATE("с ",D11-C4+1," по ")</f>
        <v xml:space="preserve">с 68719476737 по </v>
      </c>
      <c r="D11" s="10">
        <f>C4*2</f>
        <v>137438953472</v>
      </c>
      <c r="E11" s="4" t="str">
        <f t="shared" si="1"/>
        <v xml:space="preserve">-й Абсолюты </v>
      </c>
      <c r="F11" s="60" t="s">
        <v>20</v>
      </c>
      <c r="G11" s="61"/>
      <c r="H11" s="24">
        <f t="shared" ref="H11" si="4">H76</f>
        <v>8</v>
      </c>
      <c r="I11" s="12">
        <f t="shared" si="3"/>
        <v>256</v>
      </c>
      <c r="J11" s="13" t="s">
        <v>0</v>
      </c>
      <c r="K11" s="14">
        <f>INT((A11+3)/11)</f>
        <v>20824084852</v>
      </c>
      <c r="L11" s="15">
        <f>A11+3+K11</f>
        <v>249889018231</v>
      </c>
      <c r="M11" s="49" t="s">
        <v>2</v>
      </c>
      <c r="N11" s="50"/>
      <c r="O11" s="23">
        <f>A11</f>
        <v>229064933376</v>
      </c>
      <c r="P11" s="54"/>
      <c r="Q11" s="69"/>
    </row>
    <row r="12" spans="1:17" ht="15.75">
      <c r="A12" s="29"/>
      <c r="B12" s="54"/>
      <c r="C12" s="56" t="s">
        <v>24</v>
      </c>
      <c r="D12" s="57"/>
      <c r="E12" s="58"/>
      <c r="F12" s="60"/>
      <c r="G12" s="61"/>
      <c r="H12" s="18"/>
      <c r="I12" s="62"/>
      <c r="J12" s="63"/>
      <c r="K12" s="63"/>
      <c r="L12" s="64"/>
      <c r="M12" s="49"/>
      <c r="N12" s="50"/>
      <c r="O12" s="22"/>
      <c r="P12" s="54"/>
      <c r="Q12" s="68" t="str">
        <f>CONCATENATE(D13,"-ого Абсолюта ", F6)</f>
        <v>68719476736-ого Абсолюта ИВО</v>
      </c>
    </row>
    <row r="13" spans="1:17" ht="16.5" thickBot="1">
      <c r="A13" s="27">
        <v>160345456640</v>
      </c>
      <c r="B13" s="55"/>
      <c r="C13" s="16" t="str">
        <f xml:space="preserve"> CONCATENATE("с ",D13-C4+1," по ")</f>
        <v xml:space="preserve">с 1 по </v>
      </c>
      <c r="D13" s="10">
        <f>C4</f>
        <v>68719476736</v>
      </c>
      <c r="E13" s="4" t="str">
        <f t="shared" si="1"/>
        <v xml:space="preserve">-й Абсолюты </v>
      </c>
      <c r="F13" s="84"/>
      <c r="G13" s="85"/>
      <c r="H13" s="25">
        <f t="shared" ref="H13" si="5">H78</f>
        <v>10</v>
      </c>
      <c r="I13" s="12">
        <f t="shared" si="3"/>
        <v>1024</v>
      </c>
      <c r="J13" s="13" t="s">
        <v>0</v>
      </c>
      <c r="K13" s="14">
        <f>INT((A13+3)/11)</f>
        <v>14576859694</v>
      </c>
      <c r="L13" s="15">
        <f>A13+3+K13</f>
        <v>174922316337</v>
      </c>
      <c r="M13" s="66"/>
      <c r="N13" s="67"/>
      <c r="O13" s="23">
        <f>A13</f>
        <v>160345456640</v>
      </c>
      <c r="P13" s="55"/>
      <c r="Q13" s="69"/>
    </row>
    <row r="14" spans="1:17">
      <c r="B14" s="21" t="s">
        <v>7</v>
      </c>
      <c r="C14" s="9">
        <f>C4*4</f>
        <v>274877906944</v>
      </c>
      <c r="D14" s="9" t="s">
        <v>8</v>
      </c>
      <c r="E14" s="6"/>
      <c r="F14" s="17"/>
      <c r="G14" s="17"/>
      <c r="H14" s="2"/>
      <c r="I14" s="8"/>
      <c r="J14" s="1"/>
      <c r="K14" s="6"/>
      <c r="L14" s="7"/>
      <c r="M14" s="5"/>
      <c r="N14" s="5"/>
      <c r="O14" s="5"/>
      <c r="P14" s="5"/>
      <c r="Q14" s="1"/>
    </row>
    <row r="16" spans="1:17" ht="80.25" customHeight="1" thickBot="1">
      <c r="A16" s="28"/>
      <c r="B16" s="28"/>
      <c r="C16" s="31" t="str">
        <f>CONCATENATE("Абсолютным  Октавным Субъядерным Синтезом стяжаю Метагалактический мировой компакт ", C17,"-ти  Абсолютов", F19," ", C22,D22,"-й, в каждом из которых по  ", C17*4," Абсолютов ",F32," с цифровым стяжанием согласно утвержденной схеме стяжания Абсолюта ИВО. ","И Разворачиваясь ими, стяжаю в каждый из ",C17,"-ти Абсолютов", F19," ",C22,D22,"-й  количестово капель Абсолютного Огня согласно утвержденой схеме стяжания Абсолюта ИВО с максимальным количественным стяжанием в  ",D22,"-й  Абсолют",F19,", стяжая  в",D22,"-й Абсолют ",F19," ",I22," в ",L22,"-лионной степени капель Абсолютного Огня с компактификацией их в ",O22," ",P19,"  ",D22,"-ого Абсолюта ",F19,"  ")</f>
        <v xml:space="preserve">Абсолютным  Октавным Субъядерным Синтезом стяжаю Метагалактический мировой компакт 17179869184-ти  АбсолютовИВ Аватаров ИВО с 34359738369 по 51539607552-й, в каждом из которых по  68719476736 Абсолютов Синтез-ИВДИВО-Цельности ИВО с цифровым стяжанием согласно утвержденной схеме стяжания Абсолюта ИВО. И Разворачиваясь ими, стяжаю в каждый из 17179869184-ти АбсолютовИВ Аватаров ИВО с 34359738369 по 51539607552-й  количестово капель Абсолютного Огня согласно утвержденой схеме стяжания Абсолюта ИВО с максимальным количественным стяжанием в  51539607552-й  АбсолютИВ Аватаров ИВО, стяжая  в51539607552-й Абсолют ИВ Аватаров ИВО 128 в 81213938970-лионной степени капель Абсолютного Огня с компактификацией их в 74446110720 Я-Есмь   51539607552-ого Абсолюта ИВ Аватаров ИВО  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1:17" ht="15.75">
      <c r="A17" s="71" t="s">
        <v>18</v>
      </c>
      <c r="B17" s="73" t="s">
        <v>6</v>
      </c>
      <c r="C17" s="75">
        <f>C4/4</f>
        <v>17179869184</v>
      </c>
      <c r="D17" s="77"/>
      <c r="E17" s="77"/>
      <c r="F17" s="77"/>
      <c r="G17" s="78"/>
      <c r="H17" s="78"/>
      <c r="I17" s="81" t="s">
        <v>13</v>
      </c>
      <c r="J17" s="82"/>
      <c r="K17" s="51" t="s">
        <v>0</v>
      </c>
      <c r="L17" s="92" t="s">
        <v>1</v>
      </c>
      <c r="M17" s="41"/>
      <c r="N17" s="41"/>
      <c r="O17" s="43" t="s">
        <v>4</v>
      </c>
      <c r="P17" s="43"/>
      <c r="Q17" s="44"/>
    </row>
    <row r="18" spans="1:17" ht="32.25" thickBot="1">
      <c r="A18" s="72"/>
      <c r="B18" s="74"/>
      <c r="C18" s="76"/>
      <c r="D18" s="79"/>
      <c r="E18" s="79"/>
      <c r="F18" s="79"/>
      <c r="G18" s="80"/>
      <c r="H18" s="80"/>
      <c r="I18" s="83"/>
      <c r="J18" s="83"/>
      <c r="K18" s="52"/>
      <c r="L18" s="93"/>
      <c r="M18" s="42"/>
      <c r="N18" s="42"/>
      <c r="O18" s="3" t="s">
        <v>14</v>
      </c>
      <c r="P18" s="45" t="s">
        <v>5</v>
      </c>
      <c r="Q18" s="46"/>
    </row>
    <row r="19" spans="1:17" ht="15.75">
      <c r="A19" s="29"/>
      <c r="B19" s="53" t="s">
        <v>9</v>
      </c>
      <c r="C19" s="56" t="s">
        <v>21</v>
      </c>
      <c r="D19" s="57"/>
      <c r="E19" s="58"/>
      <c r="F19" s="47" t="s">
        <v>39</v>
      </c>
      <c r="G19" s="59"/>
      <c r="H19" s="18"/>
      <c r="I19" s="62"/>
      <c r="J19" s="63"/>
      <c r="K19" s="63"/>
      <c r="L19" s="64"/>
      <c r="M19" s="47" t="str">
        <f>"-лионной степени капель Абсолютного Огня,"</f>
        <v>-лионной степени капель Абсолютного Огня,</v>
      </c>
      <c r="N19" s="48"/>
      <c r="O19" s="22"/>
      <c r="P19" s="70" t="s">
        <v>38</v>
      </c>
      <c r="Q19" s="68" t="str">
        <f>CONCATENATE(D20,"-ого Абсолюта ", F19)</f>
        <v>68719476736-ого Абсолюта ИВ Аватаров ИВО</v>
      </c>
    </row>
    <row r="20" spans="1:17" ht="16.5" thickBot="1">
      <c r="A20" s="27">
        <f>A13-C4</f>
        <v>91625979904</v>
      </c>
      <c r="B20" s="54"/>
      <c r="C20" s="16" t="str">
        <f xml:space="preserve"> CONCATENATE("с ",D20-C17+1," по ")</f>
        <v xml:space="preserve">с 51539607553 по </v>
      </c>
      <c r="D20" s="10">
        <f>C17*4</f>
        <v>68719476736</v>
      </c>
      <c r="E20" s="4" t="str">
        <f>"-й Абсолюты "</f>
        <v xml:space="preserve">-й Абсолюты </v>
      </c>
      <c r="F20" s="60"/>
      <c r="G20" s="61"/>
      <c r="H20" s="24">
        <f t="shared" ref="H20" si="6">H85</f>
        <v>1</v>
      </c>
      <c r="I20" s="12">
        <f>POWER(2,H20)</f>
        <v>2</v>
      </c>
      <c r="J20" s="13" t="s">
        <v>0</v>
      </c>
      <c r="K20" s="14">
        <f>INT((A20+3)/11)</f>
        <v>8329634537</v>
      </c>
      <c r="L20" s="15">
        <f>A20+3+K20</f>
        <v>99955614444</v>
      </c>
      <c r="M20" s="49"/>
      <c r="N20" s="50"/>
      <c r="O20" s="23">
        <f>A20</f>
        <v>91625979904</v>
      </c>
      <c r="P20" s="54"/>
      <c r="Q20" s="69"/>
    </row>
    <row r="21" spans="1:17" ht="15.75">
      <c r="A21" s="29"/>
      <c r="B21" s="54"/>
      <c r="C21" s="56" t="s">
        <v>22</v>
      </c>
      <c r="D21" s="57"/>
      <c r="E21" s="58"/>
      <c r="F21" s="60"/>
      <c r="G21" s="61"/>
      <c r="H21" s="18"/>
      <c r="I21" s="62"/>
      <c r="J21" s="63"/>
      <c r="K21" s="63"/>
      <c r="L21" s="64"/>
      <c r="M21" s="49"/>
      <c r="N21" s="50"/>
      <c r="O21" s="22"/>
      <c r="P21" s="54"/>
      <c r="Q21" s="68" t="str">
        <f>CONCATENATE(D22,"-ого Абсолюта ", F19)</f>
        <v>51539607552-ого Абсолюта ИВ Аватаров ИВО</v>
      </c>
    </row>
    <row r="22" spans="1:17" ht="16.5" thickBot="1">
      <c r="A22" s="27">
        <f>A20-C17</f>
        <v>74446110720</v>
      </c>
      <c r="B22" s="54"/>
      <c r="C22" s="16" t="str">
        <f xml:space="preserve"> CONCATENATE("с ",D22-C17+1," по ")</f>
        <v xml:space="preserve">с 34359738369 по </v>
      </c>
      <c r="D22" s="10">
        <f>C17*3</f>
        <v>51539607552</v>
      </c>
      <c r="E22" s="4" t="str">
        <f t="shared" ref="E22:E26" si="7">"-й Абсолюты "</f>
        <v xml:space="preserve">-й Абсолюты </v>
      </c>
      <c r="F22" s="60"/>
      <c r="G22" s="61"/>
      <c r="H22" s="24">
        <f t="shared" ref="H22" si="8">H87</f>
        <v>7</v>
      </c>
      <c r="I22" s="12">
        <f t="shared" ref="I22" si="9">POWER(2,H22)</f>
        <v>128</v>
      </c>
      <c r="J22" s="13" t="s">
        <v>0</v>
      </c>
      <c r="K22" s="14">
        <f>INT((A22+3)/11)</f>
        <v>6767828247</v>
      </c>
      <c r="L22" s="15">
        <f>A22+3+K22</f>
        <v>81213938970</v>
      </c>
      <c r="M22" s="49"/>
      <c r="N22" s="50"/>
      <c r="O22" s="23">
        <f>A22</f>
        <v>74446110720</v>
      </c>
      <c r="P22" s="54"/>
      <c r="Q22" s="69"/>
    </row>
    <row r="23" spans="1:17" ht="15.75">
      <c r="A23" s="29"/>
      <c r="B23" s="54"/>
      <c r="C23" s="56" t="s">
        <v>23</v>
      </c>
      <c r="D23" s="57"/>
      <c r="E23" s="58"/>
      <c r="F23" s="65" t="s">
        <v>20</v>
      </c>
      <c r="G23" s="61"/>
      <c r="H23" s="18"/>
      <c r="I23" s="62"/>
      <c r="J23" s="63"/>
      <c r="K23" s="63"/>
      <c r="L23" s="64"/>
      <c r="M23" s="65" t="s">
        <v>2</v>
      </c>
      <c r="N23" s="50"/>
      <c r="O23" s="22"/>
      <c r="P23" s="54"/>
      <c r="Q23" s="68" t="str">
        <f>CONCATENATE(D24,"-ого Абсолюта ", F19)</f>
        <v>34359738368-ого Абсолюта ИВ Аватаров ИВО</v>
      </c>
    </row>
    <row r="24" spans="1:17" ht="16.5" thickBot="1">
      <c r="A24" s="27">
        <f>A22-C17</f>
        <v>57266241536</v>
      </c>
      <c r="B24" s="54"/>
      <c r="C24" s="16" t="str">
        <f xml:space="preserve"> CONCATENATE("с ",D24-C17+1," по ")</f>
        <v xml:space="preserve">с 17179869185 по </v>
      </c>
      <c r="D24" s="10">
        <f>C17*2</f>
        <v>34359738368</v>
      </c>
      <c r="E24" s="4" t="str">
        <f t="shared" si="7"/>
        <v xml:space="preserve">-й Абсолюты </v>
      </c>
      <c r="F24" s="60" t="s">
        <v>20</v>
      </c>
      <c r="G24" s="61"/>
      <c r="H24" s="24">
        <f t="shared" ref="H24" si="10">H89</f>
        <v>2</v>
      </c>
      <c r="I24" s="12">
        <f t="shared" ref="I24" si="11">POWER(2,H24)</f>
        <v>4</v>
      </c>
      <c r="J24" s="13" t="s">
        <v>0</v>
      </c>
      <c r="K24" s="14">
        <f>INT((A24+3)/11)</f>
        <v>5206021958</v>
      </c>
      <c r="L24" s="15">
        <f>A24+3+K24</f>
        <v>62472263497</v>
      </c>
      <c r="M24" s="49" t="s">
        <v>2</v>
      </c>
      <c r="N24" s="50"/>
      <c r="O24" s="23">
        <f>A24</f>
        <v>57266241536</v>
      </c>
      <c r="P24" s="54"/>
      <c r="Q24" s="69"/>
    </row>
    <row r="25" spans="1:17" ht="15.75">
      <c r="A25" s="29"/>
      <c r="B25" s="54"/>
      <c r="C25" s="56" t="s">
        <v>24</v>
      </c>
      <c r="D25" s="57"/>
      <c r="E25" s="58"/>
      <c r="F25" s="60"/>
      <c r="G25" s="61"/>
      <c r="H25" s="18"/>
      <c r="I25" s="62"/>
      <c r="J25" s="63"/>
      <c r="K25" s="63"/>
      <c r="L25" s="64"/>
      <c r="M25" s="49"/>
      <c r="N25" s="50"/>
      <c r="O25" s="22"/>
      <c r="P25" s="54"/>
      <c r="Q25" s="68" t="str">
        <f>CONCATENATE(D26,"-ого Абсолюта ", F19)</f>
        <v>17179869184-ого Абсолюта ИВ Аватаров ИВО</v>
      </c>
    </row>
    <row r="26" spans="1:17" ht="16.5" thickBot="1">
      <c r="A26" s="27">
        <f>A24-C17</f>
        <v>40086372352</v>
      </c>
      <c r="B26" s="55"/>
      <c r="C26" s="16" t="str">
        <f xml:space="preserve"> CONCATENATE("с ",D26-C17+1," по ")</f>
        <v xml:space="preserve">с 1 по </v>
      </c>
      <c r="D26" s="10">
        <f>C17</f>
        <v>17179869184</v>
      </c>
      <c r="E26" s="4" t="str">
        <f t="shared" si="7"/>
        <v xml:space="preserve">-й Абсолюты </v>
      </c>
      <c r="F26" s="84"/>
      <c r="G26" s="85"/>
      <c r="H26" s="25">
        <f t="shared" ref="H26" si="12">H91</f>
        <v>8</v>
      </c>
      <c r="I26" s="12">
        <f t="shared" ref="I26" si="13">POWER(2,H26)</f>
        <v>256</v>
      </c>
      <c r="J26" s="13" t="s">
        <v>0</v>
      </c>
      <c r="K26" s="14">
        <f>INT((A26+3)/11)</f>
        <v>3644215668</v>
      </c>
      <c r="L26" s="15">
        <f>A26+3+K26</f>
        <v>43730588023</v>
      </c>
      <c r="M26" s="66"/>
      <c r="N26" s="67"/>
      <c r="O26" s="23">
        <f>A26</f>
        <v>40086372352</v>
      </c>
      <c r="P26" s="55"/>
      <c r="Q26" s="69"/>
    </row>
    <row r="27" spans="1:17">
      <c r="B27" s="21" t="s">
        <v>7</v>
      </c>
      <c r="C27" s="9">
        <f>C17*4</f>
        <v>68719476736</v>
      </c>
      <c r="D27" s="9" t="s">
        <v>8</v>
      </c>
      <c r="E27" s="6"/>
      <c r="F27" s="17"/>
      <c r="G27" s="17"/>
      <c r="H27" s="2"/>
      <c r="I27" s="8"/>
      <c r="J27" s="1"/>
      <c r="K27" s="6"/>
      <c r="L27" s="7"/>
      <c r="M27" s="5"/>
      <c r="N27" s="5"/>
      <c r="O27" s="5"/>
      <c r="P27" s="5"/>
      <c r="Q27" s="1"/>
    </row>
    <row r="29" spans="1:17" ht="77.25" customHeight="1" thickBot="1">
      <c r="A29" s="28">
        <f>A42+1</f>
        <v>14</v>
      </c>
      <c r="B29" s="28" t="s">
        <v>75</v>
      </c>
      <c r="C29" s="31" t="str">
        <f>CONCATENATE("Абсолютным  Октавным Субъядерным Синтезом стяжаю Метагалактический мировой компакт ", C30,"-ти  Абсолютов", F32," ", C35,D35,"-й, в каждом из которых по  ", C30*4," Абсолютов ",F45," с цифровым стяжанием согласно утвержденной схеме стяжания Абсолюта ИВО. ","И Разворачиваясь ими, стяжаю в каждый из ",C30,"-ти Абсолютов", F32," ",C35,D35,"-й  количестово капель Абсолютного Огня согласно утвержденой схеме стяжания Абсолюта ИВО с максимальным количественным стяжанием в  ",D35,"-й  Абсолют",F32,", стяжая  в",D35,"-й Абсолют ",F32," ",I35," в ",L35,"-лионной степени капель Абсолютного Огня с компактификацией их в ",O35," ",P32,"  ",D35,"-ого Абсолюта ",F32,"  ")</f>
        <v xml:space="preserve">Абсолютным  Октавным Субъядерным Синтезом стяжаю Метагалактический мировой компакт 4294967296-ти  АбсолютовСинтез-ИВДИВО-Цельности ИВО с 8589934593 по 12884901888-й, в каждом из которых по  17179869184 Абсолютов Стать-ИВДИВО-Цельности ИВО с цифровым стяжанием согласно утвержденной схеме стяжания Абсолюта ИВО. И Разворачиваясь ими, стяжаю в каждый из 4294967296-ти АбсолютовСинтез-ИВДИВО-Цельности ИВО с 8589934593 по 12884901888-й  количестово капель Абсолютного Огня согласно утвержденой схеме стяжания Абсолюта ИВО с максимальным количественным стяжанием в  12884901888-й  АбсолютСинтез-ИВДИВО-Цельности ИВО, стяжая  в12884901888-й Абсолют Синтез-ИВДИВО-Цельности ИВО 1024 в 20303493681-лионной степени капель Абсолютного Огня с компактификацией их в 18611535872 Империо  12884901888-ого Абсолюта Синтез-ИВДИВО-Цельности ИВО  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.75">
      <c r="A30" s="71" t="s">
        <v>18</v>
      </c>
      <c r="B30" s="73" t="s">
        <v>6</v>
      </c>
      <c r="C30" s="75">
        <f>C17/4</f>
        <v>4294967296</v>
      </c>
      <c r="D30" s="77"/>
      <c r="E30" s="77"/>
      <c r="F30" s="77"/>
      <c r="G30" s="78"/>
      <c r="H30" s="78"/>
      <c r="I30" s="81" t="s">
        <v>13</v>
      </c>
      <c r="J30" s="82"/>
      <c r="K30" s="51" t="s">
        <v>0</v>
      </c>
      <c r="L30" s="92" t="s">
        <v>1</v>
      </c>
      <c r="M30" s="41"/>
      <c r="N30" s="41"/>
      <c r="O30" s="43" t="s">
        <v>4</v>
      </c>
      <c r="P30" s="43"/>
      <c r="Q30" s="44"/>
    </row>
    <row r="31" spans="1:17" ht="32.25" thickBot="1">
      <c r="A31" s="72"/>
      <c r="B31" s="74"/>
      <c r="C31" s="76"/>
      <c r="D31" s="79"/>
      <c r="E31" s="79"/>
      <c r="F31" s="79"/>
      <c r="G31" s="80"/>
      <c r="H31" s="80"/>
      <c r="I31" s="83"/>
      <c r="J31" s="83"/>
      <c r="K31" s="52"/>
      <c r="L31" s="93"/>
      <c r="M31" s="42"/>
      <c r="N31" s="42"/>
      <c r="O31" s="3" t="s">
        <v>14</v>
      </c>
      <c r="P31" s="45" t="s">
        <v>5</v>
      </c>
      <c r="Q31" s="46"/>
    </row>
    <row r="32" spans="1:17" ht="15.75">
      <c r="A32" s="18"/>
      <c r="B32" s="53" t="s">
        <v>9</v>
      </c>
      <c r="C32" s="56" t="s">
        <v>21</v>
      </c>
      <c r="D32" s="57"/>
      <c r="E32" s="58"/>
      <c r="F32" s="47" t="s">
        <v>40</v>
      </c>
      <c r="G32" s="59"/>
      <c r="H32" s="18"/>
      <c r="I32" s="62"/>
      <c r="J32" s="63"/>
      <c r="K32" s="63"/>
      <c r="L32" s="64"/>
      <c r="M32" s="47" t="str">
        <f>"-лионной степени капель Абсолютного Огня,"</f>
        <v>-лионной степени капель Абсолютного Огня,</v>
      </c>
      <c r="N32" s="48"/>
      <c r="O32" s="22"/>
      <c r="P32" s="70" t="s">
        <v>10</v>
      </c>
      <c r="Q32" s="68" t="str">
        <f>CONCATENATE(D33,"-ого Абсолюта ", F32)</f>
        <v>17179869184-ого Абсолюта Синтез-ИВДИВО-Цельности ИВО</v>
      </c>
    </row>
    <row r="33" spans="1:17" ht="16.5" thickBot="1">
      <c r="A33" s="24">
        <f>A26-C17</f>
        <v>22906503168</v>
      </c>
      <c r="B33" s="54"/>
      <c r="C33" s="16" t="str">
        <f xml:space="preserve"> CONCATENATE("с ",D33-C30+1," по ")</f>
        <v xml:space="preserve">с 12884901889 по </v>
      </c>
      <c r="D33" s="10">
        <f>C30*4</f>
        <v>17179869184</v>
      </c>
      <c r="E33" s="4" t="str">
        <f>"-й Абсолюты "</f>
        <v xml:space="preserve">-й Абсолюты </v>
      </c>
      <c r="F33" s="60"/>
      <c r="G33" s="61"/>
      <c r="H33" s="24">
        <f t="shared" ref="H33" si="14">H98</f>
        <v>3</v>
      </c>
      <c r="I33" s="12">
        <f>POWER(2,H33)</f>
        <v>8</v>
      </c>
      <c r="J33" s="13" t="s">
        <v>0</v>
      </c>
      <c r="K33" s="14">
        <f>INT((A33+3)/11)</f>
        <v>2082409379</v>
      </c>
      <c r="L33" s="15">
        <f>A33+3+K33</f>
        <v>24988912550</v>
      </c>
      <c r="M33" s="49"/>
      <c r="N33" s="50"/>
      <c r="O33" s="23">
        <f>A33</f>
        <v>22906503168</v>
      </c>
      <c r="P33" s="54"/>
      <c r="Q33" s="69"/>
    </row>
    <row r="34" spans="1:17" ht="15.75">
      <c r="A34" s="18"/>
      <c r="B34" s="54"/>
      <c r="C34" s="56" t="s">
        <v>22</v>
      </c>
      <c r="D34" s="57"/>
      <c r="E34" s="58"/>
      <c r="F34" s="60"/>
      <c r="G34" s="61"/>
      <c r="H34" s="18"/>
      <c r="I34" s="62"/>
      <c r="J34" s="63"/>
      <c r="K34" s="63"/>
      <c r="L34" s="64"/>
      <c r="M34" s="49"/>
      <c r="N34" s="50"/>
      <c r="O34" s="22"/>
      <c r="P34" s="54"/>
      <c r="Q34" s="68" t="str">
        <f>CONCATENATE(D35,"-ого Абсолюта ", F32)</f>
        <v>12884901888-ого Абсолюта Синтез-ИВДИВО-Цельности ИВО</v>
      </c>
    </row>
    <row r="35" spans="1:17" ht="16.5" thickBot="1">
      <c r="A35" s="24">
        <f>A33-C30</f>
        <v>18611535872</v>
      </c>
      <c r="B35" s="54"/>
      <c r="C35" s="16" t="str">
        <f xml:space="preserve"> CONCATENATE("с ",D35-C30+1," по ")</f>
        <v xml:space="preserve">с 8589934593 по </v>
      </c>
      <c r="D35" s="10">
        <f>C30*3</f>
        <v>12884901888</v>
      </c>
      <c r="E35" s="4" t="str">
        <f t="shared" ref="E35:E39" si="15">"-й Абсолюты "</f>
        <v xml:space="preserve">-й Абсолюты </v>
      </c>
      <c r="F35" s="60"/>
      <c r="G35" s="61"/>
      <c r="H35" s="24">
        <f t="shared" ref="H35" si="16">H100</f>
        <v>10</v>
      </c>
      <c r="I35" s="12">
        <f t="shared" ref="I35" si="17">POWER(2,H35)</f>
        <v>1024</v>
      </c>
      <c r="J35" s="13" t="s">
        <v>0</v>
      </c>
      <c r="K35" s="14">
        <f>INT((A35+3)/11)</f>
        <v>1691957806</v>
      </c>
      <c r="L35" s="15">
        <f>A35+3+K35</f>
        <v>20303493681</v>
      </c>
      <c r="M35" s="49"/>
      <c r="N35" s="50"/>
      <c r="O35" s="23">
        <f>A35</f>
        <v>18611535872</v>
      </c>
      <c r="P35" s="54"/>
      <c r="Q35" s="69"/>
    </row>
    <row r="36" spans="1:17" ht="15.75">
      <c r="A36" s="18"/>
      <c r="B36" s="54"/>
      <c r="C36" s="56" t="s">
        <v>23</v>
      </c>
      <c r="D36" s="57"/>
      <c r="E36" s="58"/>
      <c r="F36" s="65" t="s">
        <v>20</v>
      </c>
      <c r="G36" s="61"/>
      <c r="H36" s="18"/>
      <c r="I36" s="62"/>
      <c r="J36" s="63"/>
      <c r="K36" s="63"/>
      <c r="L36" s="64"/>
      <c r="M36" s="65" t="s">
        <v>2</v>
      </c>
      <c r="N36" s="50"/>
      <c r="O36" s="22"/>
      <c r="P36" s="54"/>
      <c r="Q36" s="68" t="str">
        <f>CONCATENATE(D37,"-ого Абсолюта ", F32)</f>
        <v>8589934592-ого Абсолюта Синтез-ИВДИВО-Цельности ИВО</v>
      </c>
    </row>
    <row r="37" spans="1:17" ht="16.5" thickBot="1">
      <c r="A37" s="24">
        <f>A35-C30</f>
        <v>14316568576</v>
      </c>
      <c r="B37" s="54"/>
      <c r="C37" s="16" t="str">
        <f xml:space="preserve"> CONCATENATE("с ",D37-C30+1," по ")</f>
        <v xml:space="preserve">с 4294967297 по </v>
      </c>
      <c r="D37" s="10">
        <f>C30*2</f>
        <v>8589934592</v>
      </c>
      <c r="E37" s="4" t="str">
        <f t="shared" si="15"/>
        <v xml:space="preserve">-й Абсолюты </v>
      </c>
      <c r="F37" s="60" t="s">
        <v>20</v>
      </c>
      <c r="G37" s="61"/>
      <c r="H37" s="24">
        <f t="shared" ref="H37" si="18">H102</f>
        <v>6</v>
      </c>
      <c r="I37" s="12">
        <f t="shared" ref="I37" si="19">POWER(2,H37)</f>
        <v>64</v>
      </c>
      <c r="J37" s="13" t="s">
        <v>0</v>
      </c>
      <c r="K37" s="14">
        <f>INT((A37+3)/11)</f>
        <v>1301506234</v>
      </c>
      <c r="L37" s="15">
        <f>A37+3+K37</f>
        <v>15618074813</v>
      </c>
      <c r="M37" s="49" t="s">
        <v>2</v>
      </c>
      <c r="N37" s="50"/>
      <c r="O37" s="23">
        <f>A37</f>
        <v>14316568576</v>
      </c>
      <c r="P37" s="54"/>
      <c r="Q37" s="69"/>
    </row>
    <row r="38" spans="1:17" ht="15.75">
      <c r="A38" s="18"/>
      <c r="B38" s="54"/>
      <c r="C38" s="56" t="s">
        <v>24</v>
      </c>
      <c r="D38" s="57"/>
      <c r="E38" s="58"/>
      <c r="F38" s="60"/>
      <c r="G38" s="61"/>
      <c r="H38" s="18"/>
      <c r="I38" s="62"/>
      <c r="J38" s="63"/>
      <c r="K38" s="63"/>
      <c r="L38" s="64"/>
      <c r="M38" s="49"/>
      <c r="N38" s="50"/>
      <c r="O38" s="22"/>
      <c r="P38" s="54"/>
      <c r="Q38" s="68" t="str">
        <f>CONCATENATE(D39,"-ого Абсолюта ", F32)</f>
        <v>4294967296-ого Абсолюта Синтез-ИВДИВО-Цельности ИВО</v>
      </c>
    </row>
    <row r="39" spans="1:17" ht="16.5" thickBot="1">
      <c r="A39" s="25">
        <f>A37-C30</f>
        <v>10021601280</v>
      </c>
      <c r="B39" s="55"/>
      <c r="C39" s="16" t="str">
        <f xml:space="preserve"> CONCATENATE("с ",D39-C30+1," по ")</f>
        <v xml:space="preserve">с 1 по </v>
      </c>
      <c r="D39" s="10">
        <f>C30</f>
        <v>4294967296</v>
      </c>
      <c r="E39" s="4" t="str">
        <f t="shared" si="15"/>
        <v xml:space="preserve">-й Абсолюты </v>
      </c>
      <c r="F39" s="84"/>
      <c r="G39" s="85"/>
      <c r="H39" s="25">
        <f t="shared" ref="H39" si="20">H104</f>
        <v>2</v>
      </c>
      <c r="I39" s="12">
        <f t="shared" ref="I39" si="21">POWER(2,H39)</f>
        <v>4</v>
      </c>
      <c r="J39" s="13" t="s">
        <v>0</v>
      </c>
      <c r="K39" s="14">
        <f>INT((A39+3)/11)</f>
        <v>911054662</v>
      </c>
      <c r="L39" s="15">
        <f>A39+3+K39</f>
        <v>10932655945</v>
      </c>
      <c r="M39" s="66"/>
      <c r="N39" s="67"/>
      <c r="O39" s="23">
        <f>A39</f>
        <v>10021601280</v>
      </c>
      <c r="P39" s="55"/>
      <c r="Q39" s="69"/>
    </row>
    <row r="40" spans="1:17">
      <c r="B40" s="21" t="s">
        <v>7</v>
      </c>
      <c r="C40" s="9">
        <f>C30*4</f>
        <v>17179869184</v>
      </c>
      <c r="D40" s="9" t="s">
        <v>8</v>
      </c>
      <c r="E40" s="6"/>
      <c r="F40" s="17"/>
      <c r="G40" s="17"/>
      <c r="H40" s="2"/>
      <c r="I40" s="8"/>
      <c r="J40" s="1"/>
      <c r="K40" s="6"/>
      <c r="L40" s="7"/>
      <c r="M40" s="5"/>
      <c r="N40" s="5"/>
      <c r="O40" s="5"/>
      <c r="P40" s="5"/>
      <c r="Q40" s="1"/>
    </row>
    <row r="42" spans="1:17" ht="84" customHeight="1" thickBot="1">
      <c r="A42" s="28">
        <f>A55+1</f>
        <v>13</v>
      </c>
      <c r="B42" s="28" t="s">
        <v>75</v>
      </c>
      <c r="C42" s="31" t="str">
        <f>CONCATENATE("Абсолютным  Октавным Субъядерным Синтезом стяжаю Метагалактический мировой компакт ", C43,"-ти  Абсолютов", F45," ", C48,D48,"-й, в каждом из которых по  ", C43*4," Абсолютов ",F58," с цифровым стяжанием согласно утвержденной схеме стяжания Абсолюта ИВО. ","И Разворачиваясь ими, стяжаю в каждый из ",C43,"-ти Абсолютов", F45," ",C48,D48,"-й  количестово капель Абсолютного Огня согласно утвержденой схеме стяжания Абсолюта ИВО с максимальным количественным стяжанием в  ",D48,"-й  Абсолют",F45,", стяжая  в",D48,"-й Абсолют ",F45," ",I48," в ",L48,"-лионной степени капель Абсолютного Огня с компактификацией их в ",O48," ",P45,"  ",D48,"-ого Абсолюта ",F45,"  ")</f>
        <v xml:space="preserve">Абсолютным  Октавным Субъядерным Синтезом стяжаю Метагалактический мировой компакт 1073741824-ти  АбсолютовСтать-ИВДИВО-Цельности ИВО с 2147483649 по 3221225472-й, в каждом из которых по  4294967296 Абсолютов Истинной ИВДИВО-Цельности ИВО с цифровым стяжанием согласно утвержденной схеме стяжания Абсолюта ИВО. И Разворачиваясь ими, стяжаю в каждый из 1073741824-ти АбсолютовСтать-ИВДИВО-Цельности ИВО с 2147483649 по 3221225472-й  количестово капель Абсолютного Огня согласно утвержденой схеме стяжания Абсолюта ИВО с максимальным количественным стяжанием в  3221225472-й  АбсолютСтать-ИВДИВО-Цельности ИВО, стяжая  в3221225472-й Абсолют Стать-ИВДИВО-Цельности ИВО 256 в 5075882359-лионной степени капель Абсолютного Огня с компактификацией их в 4652892160 Версум  3221225472-ого Абсолюта Стать-ИВДИВО-Цельности ИВО  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</row>
    <row r="43" spans="1:17" ht="15.75">
      <c r="A43" s="71" t="s">
        <v>18</v>
      </c>
      <c r="B43" s="73" t="s">
        <v>6</v>
      </c>
      <c r="C43" s="75">
        <f>C30/4</f>
        <v>1073741824</v>
      </c>
      <c r="D43" s="77"/>
      <c r="E43" s="77"/>
      <c r="F43" s="77"/>
      <c r="G43" s="78"/>
      <c r="H43" s="78"/>
      <c r="I43" s="81" t="s">
        <v>13</v>
      </c>
      <c r="J43" s="82"/>
      <c r="K43" s="51" t="s">
        <v>0</v>
      </c>
      <c r="L43" s="92" t="s">
        <v>1</v>
      </c>
      <c r="M43" s="41"/>
      <c r="N43" s="41"/>
      <c r="O43" s="43" t="s">
        <v>4</v>
      </c>
      <c r="P43" s="43"/>
      <c r="Q43" s="44"/>
    </row>
    <row r="44" spans="1:17" ht="32.25" thickBot="1">
      <c r="A44" s="72"/>
      <c r="B44" s="74"/>
      <c r="C44" s="76"/>
      <c r="D44" s="79"/>
      <c r="E44" s="79"/>
      <c r="F44" s="79"/>
      <c r="G44" s="80"/>
      <c r="H44" s="80"/>
      <c r="I44" s="83"/>
      <c r="J44" s="83"/>
      <c r="K44" s="52"/>
      <c r="L44" s="93"/>
      <c r="M44" s="42"/>
      <c r="N44" s="42"/>
      <c r="O44" s="3" t="s">
        <v>14</v>
      </c>
      <c r="P44" s="45" t="s">
        <v>5</v>
      </c>
      <c r="Q44" s="46"/>
    </row>
    <row r="45" spans="1:17" ht="15.75">
      <c r="A45" s="18"/>
      <c r="B45" s="53" t="s">
        <v>9</v>
      </c>
      <c r="C45" s="56" t="s">
        <v>21</v>
      </c>
      <c r="D45" s="57"/>
      <c r="E45" s="58"/>
      <c r="F45" s="47" t="s">
        <v>42</v>
      </c>
      <c r="G45" s="59"/>
      <c r="H45" s="18"/>
      <c r="I45" s="62"/>
      <c r="J45" s="63"/>
      <c r="K45" s="63"/>
      <c r="L45" s="64"/>
      <c r="M45" s="47" t="str">
        <f>"-лионной степени капель Абсолютного Огня,"</f>
        <v>-лионной степени капель Абсолютного Огня,</v>
      </c>
      <c r="N45" s="48"/>
      <c r="O45" s="22"/>
      <c r="P45" s="70" t="s">
        <v>41</v>
      </c>
      <c r="Q45" s="68" t="str">
        <f>CONCATENATE(D46,"-ого Абсолюта ", F45)</f>
        <v>4294967296-ого Абсолюта Стать-ИВДИВО-Цельности ИВО</v>
      </c>
    </row>
    <row r="46" spans="1:17" ht="16.5" thickBot="1">
      <c r="A46" s="24">
        <f>A39-C30</f>
        <v>5726633984</v>
      </c>
      <c r="B46" s="54"/>
      <c r="C46" s="16" t="str">
        <f xml:space="preserve"> CONCATENATE("с ",D46-C43+1," по ")</f>
        <v xml:space="preserve">с 3221225473 по </v>
      </c>
      <c r="D46" s="10">
        <f>C43*4</f>
        <v>4294967296</v>
      </c>
      <c r="E46" s="4" t="str">
        <f>"-й Абсолюты "</f>
        <v xml:space="preserve">-й Абсолюты </v>
      </c>
      <c r="F46" s="60"/>
      <c r="G46" s="61"/>
      <c r="H46" s="24">
        <f t="shared" ref="H46" si="22">H111</f>
        <v>9</v>
      </c>
      <c r="I46" s="12">
        <f>POWER(2,H46)</f>
        <v>512</v>
      </c>
      <c r="J46" s="13" t="s">
        <v>0</v>
      </c>
      <c r="K46" s="14">
        <f>INT((A46+3)/11)</f>
        <v>520603089</v>
      </c>
      <c r="L46" s="15">
        <f>A46+3+K46</f>
        <v>6247237076</v>
      </c>
      <c r="M46" s="49"/>
      <c r="N46" s="50"/>
      <c r="O46" s="23">
        <f>A46</f>
        <v>5726633984</v>
      </c>
      <c r="P46" s="54"/>
      <c r="Q46" s="69"/>
    </row>
    <row r="47" spans="1:17" ht="15.75">
      <c r="A47" s="18"/>
      <c r="B47" s="54"/>
      <c r="C47" s="56" t="s">
        <v>22</v>
      </c>
      <c r="D47" s="57"/>
      <c r="E47" s="58"/>
      <c r="F47" s="60"/>
      <c r="G47" s="61"/>
      <c r="H47" s="18"/>
      <c r="I47" s="62"/>
      <c r="J47" s="63"/>
      <c r="K47" s="63"/>
      <c r="L47" s="64"/>
      <c r="M47" s="49"/>
      <c r="N47" s="50"/>
      <c r="O47" s="22"/>
      <c r="P47" s="54"/>
      <c r="Q47" s="68" t="str">
        <f>CONCATENATE(D48,"-ого Абсолюта ", F45)</f>
        <v>3221225472-ого Абсолюта Стать-ИВДИВО-Цельности ИВО</v>
      </c>
    </row>
    <row r="48" spans="1:17" ht="16.5" thickBot="1">
      <c r="A48" s="24">
        <f>A46-C43</f>
        <v>4652892160</v>
      </c>
      <c r="B48" s="54"/>
      <c r="C48" s="16" t="str">
        <f xml:space="preserve"> CONCATENATE("с ",D48-C43+1," по ")</f>
        <v xml:space="preserve">с 2147483649 по </v>
      </c>
      <c r="D48" s="10">
        <f>C43*3</f>
        <v>3221225472</v>
      </c>
      <c r="E48" s="4" t="str">
        <f t="shared" ref="E48:E52" si="23">"-й Абсолюты "</f>
        <v xml:space="preserve">-й Абсолюты </v>
      </c>
      <c r="F48" s="60"/>
      <c r="G48" s="61"/>
      <c r="H48" s="24">
        <f t="shared" ref="H48" si="24">H113</f>
        <v>8</v>
      </c>
      <c r="I48" s="12">
        <f t="shared" ref="I48" si="25">POWER(2,H48)</f>
        <v>256</v>
      </c>
      <c r="J48" s="13" t="s">
        <v>0</v>
      </c>
      <c r="K48" s="14">
        <f>INT((A48+3)/11)</f>
        <v>422990196</v>
      </c>
      <c r="L48" s="15">
        <f>A48+3+K48</f>
        <v>5075882359</v>
      </c>
      <c r="M48" s="49"/>
      <c r="N48" s="50"/>
      <c r="O48" s="23">
        <f>A48</f>
        <v>4652892160</v>
      </c>
      <c r="P48" s="54"/>
      <c r="Q48" s="69"/>
    </row>
    <row r="49" spans="1:17" ht="15.75">
      <c r="A49" s="18"/>
      <c r="B49" s="54"/>
      <c r="C49" s="56" t="s">
        <v>23</v>
      </c>
      <c r="D49" s="57"/>
      <c r="E49" s="58"/>
      <c r="F49" s="65" t="s">
        <v>20</v>
      </c>
      <c r="G49" s="61"/>
      <c r="H49" s="18"/>
      <c r="I49" s="62"/>
      <c r="J49" s="63"/>
      <c r="K49" s="63"/>
      <c r="L49" s="64"/>
      <c r="M49" s="65" t="s">
        <v>2</v>
      </c>
      <c r="N49" s="50"/>
      <c r="O49" s="22"/>
      <c r="P49" s="54"/>
      <c r="Q49" s="68" t="str">
        <f>CONCATENATE(D50,"-ого Абсолюта ", F45)</f>
        <v>2147483648-ого Абсолюта Стать-ИВДИВО-Цельности ИВО</v>
      </c>
    </row>
    <row r="50" spans="1:17" ht="16.5" thickBot="1">
      <c r="A50" s="24">
        <f>A48-C43</f>
        <v>3579150336</v>
      </c>
      <c r="B50" s="54"/>
      <c r="C50" s="16" t="str">
        <f xml:space="preserve"> CONCATENATE("с ",D50-C43+1," по ")</f>
        <v xml:space="preserve">с 1073741825 по </v>
      </c>
      <c r="D50" s="10">
        <f>C43*2</f>
        <v>2147483648</v>
      </c>
      <c r="E50" s="4" t="str">
        <f t="shared" si="23"/>
        <v xml:space="preserve">-й Абсолюты </v>
      </c>
      <c r="F50" s="60" t="s">
        <v>20</v>
      </c>
      <c r="G50" s="61"/>
      <c r="H50" s="24">
        <f t="shared" ref="H50" si="26">H115</f>
        <v>7</v>
      </c>
      <c r="I50" s="12">
        <f t="shared" ref="I50" si="27">POWER(2,H50)</f>
        <v>128</v>
      </c>
      <c r="J50" s="13" t="s">
        <v>0</v>
      </c>
      <c r="K50" s="14">
        <f>INT((A50+3)/11)</f>
        <v>325377303</v>
      </c>
      <c r="L50" s="15">
        <f>A50+3+K50</f>
        <v>3904527642</v>
      </c>
      <c r="M50" s="49" t="s">
        <v>2</v>
      </c>
      <c r="N50" s="50"/>
      <c r="O50" s="23">
        <f>A50</f>
        <v>3579150336</v>
      </c>
      <c r="P50" s="54"/>
      <c r="Q50" s="69"/>
    </row>
    <row r="51" spans="1:17" ht="15.75">
      <c r="A51" s="18"/>
      <c r="B51" s="54"/>
      <c r="C51" s="56" t="s">
        <v>24</v>
      </c>
      <c r="D51" s="57"/>
      <c r="E51" s="58"/>
      <c r="F51" s="60"/>
      <c r="G51" s="61"/>
      <c r="H51" s="18"/>
      <c r="I51" s="62"/>
      <c r="J51" s="63"/>
      <c r="K51" s="63"/>
      <c r="L51" s="64"/>
      <c r="M51" s="49"/>
      <c r="N51" s="50"/>
      <c r="O51" s="22"/>
      <c r="P51" s="54"/>
      <c r="Q51" s="68" t="str">
        <f>CONCATENATE(D52,"-ого Абсолюта ", F45)</f>
        <v>1073741824-ого Абсолюта Стать-ИВДИВО-Цельности ИВО</v>
      </c>
    </row>
    <row r="52" spans="1:17" ht="16.5" thickBot="1">
      <c r="A52" s="25">
        <f>A50-C43</f>
        <v>2505408512</v>
      </c>
      <c r="B52" s="55"/>
      <c r="C52" s="16" t="str">
        <f xml:space="preserve"> CONCATENATE("с ",D52-C43+1," по ")</f>
        <v xml:space="preserve">с 1 по </v>
      </c>
      <c r="D52" s="10">
        <f>C43</f>
        <v>1073741824</v>
      </c>
      <c r="E52" s="4" t="str">
        <f t="shared" si="23"/>
        <v xml:space="preserve">-й Абсолюты </v>
      </c>
      <c r="F52" s="84"/>
      <c r="G52" s="85"/>
      <c r="H52" s="25">
        <f t="shared" ref="H52" si="28">H117</f>
        <v>6</v>
      </c>
      <c r="I52" s="12">
        <f t="shared" ref="I52" si="29">POWER(2,H52)</f>
        <v>64</v>
      </c>
      <c r="J52" s="13" t="s">
        <v>0</v>
      </c>
      <c r="K52" s="14">
        <f>INT((A52+3)/11)</f>
        <v>227764410</v>
      </c>
      <c r="L52" s="15">
        <f>A52+3+K52</f>
        <v>2733172925</v>
      </c>
      <c r="M52" s="66"/>
      <c r="N52" s="67"/>
      <c r="O52" s="23">
        <f>A52</f>
        <v>2505408512</v>
      </c>
      <c r="P52" s="55"/>
      <c r="Q52" s="69"/>
    </row>
    <row r="53" spans="1:17">
      <c r="B53" s="21" t="s">
        <v>7</v>
      </c>
      <c r="C53" s="9">
        <f>C43*4</f>
        <v>4294967296</v>
      </c>
      <c r="D53" s="9" t="s">
        <v>8</v>
      </c>
      <c r="E53" s="6"/>
      <c r="F53" s="17"/>
      <c r="G53" s="17"/>
      <c r="H53" s="2"/>
      <c r="I53" s="8"/>
      <c r="J53" s="1"/>
      <c r="K53" s="6"/>
      <c r="L53" s="7"/>
      <c r="M53" s="5"/>
      <c r="N53" s="5"/>
      <c r="O53" s="5"/>
      <c r="P53" s="5"/>
      <c r="Q53" s="1"/>
    </row>
    <row r="55" spans="1:17" ht="83.25" customHeight="1" thickBot="1">
      <c r="A55" s="28">
        <f>A68+1</f>
        <v>12</v>
      </c>
      <c r="B55" s="28" t="s">
        <v>75</v>
      </c>
      <c r="C55" s="31" t="str">
        <f>CONCATENATE("Абсолютным  Октавным Субъядерным Синтезом стяжаю Метагалактический мировой компакт ", C56,"-ти  Абсолютов", F58," ", C61,D61,"-й, в каждом из которых по  ", C56*4," Абсолютов ",F71," с цифровым стяжанием согласно утвержденной схеме стяжания Абсолюта ИВО. ","И Разворачиваясь ими, стяжаю в каждый из ",C56,"-ти Абсолютов", F58," ",C61,D61,"-й  количестово капель Абсолютного Огня согласно утвержденой схеме стяжания Абсолюта ИВО с максимальным количественным стяжанием в  ",D61,"-й  Абсолют",F58,", стяжая  в",D61,"-й Абсолют ",F58," ",I61," в ",L61,"-лионной степени капель Абсолютного Огня с компактификацией их в ",O61," ",P58,"  ",D61,"-ого Абсолюта ",F58,"  ")</f>
        <v xml:space="preserve">Абсолютным  Октавным Субъядерным Синтезом стяжаю Метагалактический мировой компакт 268435456-ти  АбсолютовИстинной ИВДИВО-Цельности ИВО с 536870913 по 805306368-й, в каждом из которых по  1073741824 Абсолютов Высокой Цельной ИВДИВО-Цельности ИВО с цифровым стяжанием согласно утвержденной схеме стяжания Абсолюта ИВО. И Разворачиваясь ими, стяжаю в каждый из 268435456-ти АбсолютовИстинной ИВДИВО-Цельности ИВО с 536870913 по 805306368-й  количестово капель Абсолютного Огня согласно утвержденой схеме стяжания Абсолюта ИВО с максимальным количественным стяжанием в  805306368-й  АбсолютИстинной ИВДИВО-Цельности ИВО, стяжая  в805306368-й Абсолют Истинной ИВДИВО-Цельности ИВО 4 в 1268979529-лионной степени капель Абсолютного Огня с компактификацией их в 1163231232 Континуум  805306368-ого Абсолюта Истинной ИВДИВО-Цельности ИВО  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ht="15.75">
      <c r="A56" s="71" t="s">
        <v>18</v>
      </c>
      <c r="B56" s="73" t="s">
        <v>6</v>
      </c>
      <c r="C56" s="75">
        <f>C43/4</f>
        <v>268435456</v>
      </c>
      <c r="D56" s="77"/>
      <c r="E56" s="77"/>
      <c r="F56" s="77"/>
      <c r="G56" s="78"/>
      <c r="H56" s="78"/>
      <c r="I56" s="81" t="s">
        <v>13</v>
      </c>
      <c r="J56" s="82"/>
      <c r="K56" s="51" t="s">
        <v>0</v>
      </c>
      <c r="L56" s="92" t="s">
        <v>1</v>
      </c>
      <c r="M56" s="41"/>
      <c r="N56" s="41"/>
      <c r="O56" s="43" t="s">
        <v>4</v>
      </c>
      <c r="P56" s="43"/>
      <c r="Q56" s="44"/>
    </row>
    <row r="57" spans="1:17" ht="32.25" thickBot="1">
      <c r="A57" s="72"/>
      <c r="B57" s="74"/>
      <c r="C57" s="76"/>
      <c r="D57" s="79"/>
      <c r="E57" s="79"/>
      <c r="F57" s="79"/>
      <c r="G57" s="80"/>
      <c r="H57" s="80"/>
      <c r="I57" s="83"/>
      <c r="J57" s="83"/>
      <c r="K57" s="52"/>
      <c r="L57" s="93"/>
      <c r="M57" s="42"/>
      <c r="N57" s="42"/>
      <c r="O57" s="3" t="s">
        <v>14</v>
      </c>
      <c r="P57" s="45" t="s">
        <v>5</v>
      </c>
      <c r="Q57" s="46"/>
    </row>
    <row r="58" spans="1:17" ht="15.75">
      <c r="A58" s="18"/>
      <c r="B58" s="53" t="s">
        <v>9</v>
      </c>
      <c r="C58" s="56" t="s">
        <v>21</v>
      </c>
      <c r="D58" s="57"/>
      <c r="E58" s="58"/>
      <c r="F58" s="47" t="s">
        <v>12</v>
      </c>
      <c r="G58" s="59"/>
      <c r="H58" s="18"/>
      <c r="I58" s="62"/>
      <c r="J58" s="63"/>
      <c r="K58" s="63"/>
      <c r="L58" s="64"/>
      <c r="M58" s="47" t="str">
        <f>"-лионной степени капель Абсолютного Огня,"</f>
        <v>-лионной степени капель Абсолютного Огня,</v>
      </c>
      <c r="N58" s="48"/>
      <c r="O58" s="22"/>
      <c r="P58" s="70" t="s">
        <v>43</v>
      </c>
      <c r="Q58" s="68" t="str">
        <f>CONCATENATE(D59,"-ого Абсолюта ", F58)</f>
        <v>1073741824-ого Абсолюта Истинной ИВДИВО-Цельности ИВО</v>
      </c>
    </row>
    <row r="59" spans="1:17" ht="16.5" thickBot="1">
      <c r="A59" s="24">
        <f>A52-C43</f>
        <v>1431666688</v>
      </c>
      <c r="B59" s="54"/>
      <c r="C59" s="16" t="str">
        <f xml:space="preserve"> CONCATENATE("с ",D59-C56+1," по ")</f>
        <v xml:space="preserve">с 805306369 по </v>
      </c>
      <c r="D59" s="10">
        <f>C56*4</f>
        <v>1073741824</v>
      </c>
      <c r="E59" s="4" t="str">
        <f>"-й Абсолюты "</f>
        <v xml:space="preserve">-й Абсолюты </v>
      </c>
      <c r="F59" s="60"/>
      <c r="G59" s="61"/>
      <c r="H59" s="24">
        <f t="shared" ref="H59" si="30">H124</f>
        <v>5</v>
      </c>
      <c r="I59" s="12">
        <f>POWER(2,H59)</f>
        <v>32</v>
      </c>
      <c r="J59" s="13" t="s">
        <v>0</v>
      </c>
      <c r="K59" s="14">
        <f>INT((A59+3)/11)</f>
        <v>130151517</v>
      </c>
      <c r="L59" s="15">
        <f>A59+3+K59</f>
        <v>1561818208</v>
      </c>
      <c r="M59" s="49"/>
      <c r="N59" s="50"/>
      <c r="O59" s="23">
        <f>A59</f>
        <v>1431666688</v>
      </c>
      <c r="P59" s="54"/>
      <c r="Q59" s="69"/>
    </row>
    <row r="60" spans="1:17" ht="15.75">
      <c r="A60" s="18"/>
      <c r="B60" s="54"/>
      <c r="C60" s="56" t="s">
        <v>22</v>
      </c>
      <c r="D60" s="57"/>
      <c r="E60" s="58"/>
      <c r="F60" s="60"/>
      <c r="G60" s="61"/>
      <c r="H60" s="18"/>
      <c r="I60" s="62"/>
      <c r="J60" s="63"/>
      <c r="K60" s="63"/>
      <c r="L60" s="64"/>
      <c r="M60" s="49"/>
      <c r="N60" s="50"/>
      <c r="O60" s="22"/>
      <c r="P60" s="54"/>
      <c r="Q60" s="68" t="str">
        <f>CONCATENATE(D61,"-ого Абсолюта ", F58)</f>
        <v>805306368-ого Абсолюта Истинной ИВДИВО-Цельности ИВО</v>
      </c>
    </row>
    <row r="61" spans="1:17" ht="16.5" thickBot="1">
      <c r="A61" s="24">
        <f>A59-C56</f>
        <v>1163231232</v>
      </c>
      <c r="B61" s="54"/>
      <c r="C61" s="16" t="str">
        <f xml:space="preserve"> CONCATENATE("с ",D61-C56+1," по ")</f>
        <v xml:space="preserve">с 536870913 по </v>
      </c>
      <c r="D61" s="10">
        <f>C56*3</f>
        <v>805306368</v>
      </c>
      <c r="E61" s="4" t="str">
        <f t="shared" ref="E61:E65" si="31">"-й Абсолюты "</f>
        <v xml:space="preserve">-й Абсолюты </v>
      </c>
      <c r="F61" s="60"/>
      <c r="G61" s="61"/>
      <c r="H61" s="24">
        <f t="shared" ref="H61" si="32">H126</f>
        <v>2</v>
      </c>
      <c r="I61" s="12">
        <f t="shared" ref="I61" si="33">POWER(2,H61)</f>
        <v>4</v>
      </c>
      <c r="J61" s="13" t="s">
        <v>0</v>
      </c>
      <c r="K61" s="14">
        <f>INT((A61+3)/11)</f>
        <v>105748294</v>
      </c>
      <c r="L61" s="15">
        <f>A61+3+K61</f>
        <v>1268979529</v>
      </c>
      <c r="M61" s="49"/>
      <c r="N61" s="50"/>
      <c r="O61" s="23">
        <f>A61</f>
        <v>1163231232</v>
      </c>
      <c r="P61" s="54"/>
      <c r="Q61" s="69"/>
    </row>
    <row r="62" spans="1:17" ht="15.75">
      <c r="A62" s="18"/>
      <c r="B62" s="54"/>
      <c r="C62" s="56" t="s">
        <v>23</v>
      </c>
      <c r="D62" s="57"/>
      <c r="E62" s="58"/>
      <c r="F62" s="65" t="s">
        <v>20</v>
      </c>
      <c r="G62" s="61"/>
      <c r="H62" s="18"/>
      <c r="I62" s="62"/>
      <c r="J62" s="63"/>
      <c r="K62" s="63"/>
      <c r="L62" s="64"/>
      <c r="M62" s="65" t="s">
        <v>2</v>
      </c>
      <c r="N62" s="50"/>
      <c r="O62" s="22"/>
      <c r="P62" s="54"/>
      <c r="Q62" s="68" t="str">
        <f>CONCATENATE(D63,"-ого Абсолюта ", F58)</f>
        <v>536870912-ого Абсолюта Истинной ИВДИВО-Цельности ИВО</v>
      </c>
    </row>
    <row r="63" spans="1:17" ht="16.5" thickBot="1">
      <c r="A63" s="24">
        <f>A61-C56</f>
        <v>894795776</v>
      </c>
      <c r="B63" s="54"/>
      <c r="C63" s="16" t="str">
        <f xml:space="preserve"> CONCATENATE("с ",D63-C56+1," по ")</f>
        <v xml:space="preserve">с 268435457 по </v>
      </c>
      <c r="D63" s="10">
        <f>C56*2</f>
        <v>536870912</v>
      </c>
      <c r="E63" s="4" t="str">
        <f t="shared" si="31"/>
        <v xml:space="preserve">-й Абсолюты </v>
      </c>
      <c r="F63" s="60" t="s">
        <v>20</v>
      </c>
      <c r="G63" s="61"/>
      <c r="H63" s="24">
        <f t="shared" ref="H63" si="34">H128</f>
        <v>10</v>
      </c>
      <c r="I63" s="12">
        <f t="shared" ref="I63" si="35">POWER(2,H63)</f>
        <v>1024</v>
      </c>
      <c r="J63" s="13" t="s">
        <v>0</v>
      </c>
      <c r="K63" s="14">
        <f>INT((A63+3)/11)</f>
        <v>81345070</v>
      </c>
      <c r="L63" s="15">
        <f>A63+3+K63</f>
        <v>976140849</v>
      </c>
      <c r="M63" s="49" t="s">
        <v>2</v>
      </c>
      <c r="N63" s="50"/>
      <c r="O63" s="23">
        <f>A63</f>
        <v>894795776</v>
      </c>
      <c r="P63" s="54"/>
      <c r="Q63" s="69"/>
    </row>
    <row r="64" spans="1:17" ht="15.75">
      <c r="A64" s="18"/>
      <c r="B64" s="54"/>
      <c r="C64" s="56" t="s">
        <v>24</v>
      </c>
      <c r="D64" s="57"/>
      <c r="E64" s="58"/>
      <c r="F64" s="60"/>
      <c r="G64" s="61"/>
      <c r="H64" s="18"/>
      <c r="I64" s="62"/>
      <c r="J64" s="63"/>
      <c r="K64" s="63"/>
      <c r="L64" s="64"/>
      <c r="M64" s="49"/>
      <c r="N64" s="50"/>
      <c r="O64" s="22"/>
      <c r="P64" s="54"/>
      <c r="Q64" s="68" t="str">
        <f>CONCATENATE(D65,"-ого Абсолюта ", F58)</f>
        <v>268435456-ого Абсолюта Истинной ИВДИВО-Цельности ИВО</v>
      </c>
    </row>
    <row r="65" spans="1:17" ht="16.5" thickBot="1">
      <c r="A65" s="25">
        <f>A63-C56</f>
        <v>626360320</v>
      </c>
      <c r="B65" s="55"/>
      <c r="C65" s="16" t="str">
        <f xml:space="preserve"> CONCATENATE("с ",D65-C56+1," по ")</f>
        <v xml:space="preserve">с 1 по </v>
      </c>
      <c r="D65" s="10">
        <f>C56</f>
        <v>268435456</v>
      </c>
      <c r="E65" s="4" t="str">
        <f t="shared" si="31"/>
        <v xml:space="preserve">-й Абсолюты </v>
      </c>
      <c r="F65" s="84"/>
      <c r="G65" s="85"/>
      <c r="H65" s="25">
        <f t="shared" ref="H65" si="36">H130</f>
        <v>7</v>
      </c>
      <c r="I65" s="12">
        <f t="shared" ref="I65" si="37">POWER(2,H65)</f>
        <v>128</v>
      </c>
      <c r="J65" s="13" t="s">
        <v>0</v>
      </c>
      <c r="K65" s="14">
        <f>INT((A65+3)/11)</f>
        <v>56941847</v>
      </c>
      <c r="L65" s="15">
        <f>A65+3+K65</f>
        <v>683302170</v>
      </c>
      <c r="M65" s="66"/>
      <c r="N65" s="67"/>
      <c r="O65" s="23">
        <f>A65</f>
        <v>626360320</v>
      </c>
      <c r="P65" s="55"/>
      <c r="Q65" s="69"/>
    </row>
    <row r="66" spans="1:17">
      <c r="B66" s="21" t="s">
        <v>7</v>
      </c>
      <c r="C66" s="9">
        <f>C56*4</f>
        <v>1073741824</v>
      </c>
      <c r="D66" s="9" t="s">
        <v>8</v>
      </c>
      <c r="E66" s="6"/>
      <c r="F66" s="17"/>
      <c r="G66" s="17"/>
      <c r="H66" s="2"/>
      <c r="I66" s="8"/>
      <c r="J66" s="1"/>
      <c r="K66" s="6"/>
      <c r="L66" s="7"/>
      <c r="M66" s="5"/>
      <c r="N66" s="5"/>
      <c r="O66" s="5"/>
      <c r="P66" s="5"/>
      <c r="Q66" s="1"/>
    </row>
    <row r="68" spans="1:17" ht="90.75" customHeight="1" thickBot="1">
      <c r="A68" s="28">
        <f>A81+1</f>
        <v>11</v>
      </c>
      <c r="B68" s="28" t="s">
        <v>75</v>
      </c>
      <c r="C68" s="31" t="str">
        <f>CONCATENATE("Абсолютным (Октавным)Субъядерным Синтезом стяжаю Метагалактический мировой компакт ", C69,"-ти  Абсолютов", F71," ", C74,D74,"-й, в каждом из которых по  ", C69*4," Абсолютов ",F84," с цифровым стяжанием согласно утвержденной схеме стяжания Абсолюта ИВО. ","И Разворачиваясь ими, стяжаю в каждый из ",C69,"-ти Абсолютов", F71," ",C74,D74,"-й  количестово капель Абсолютного Огня согласно утвержденой схеме стяжания Абсолюта ИВО с максимальным количественным стяжанием в  ",D74,"-й  Абсолют",F71,", стяжая  в",D74,"-й Абсолют ",F71," ",I74," в ",L74,"-лионной степени капель Абсолютного Огня с компактификацией их в ",O74," ",P71,"  ",D74,"-ого Абсолюта ",F71,"  ")</f>
        <v xml:space="preserve">Абсолютным (Октавным)Субъядерным Синтезом стяжаю Метагалактический мировой компакт 67108864-ти  АбсолютовВысокой Цельной ИВДИВО-Цельности ИВО с 134217729 по 201326592-й, в каждом из которых по  268435456 Абсолютов Изначально Вышестоящей ИВДИВО-Цельности ИВО с цифровым стяжанием согласно утвержденной схеме стяжания Абсолюта ИВО. И Разворачиваясь ими, стяжаю в каждый из 67108864-ти АбсолютовВысокой Цельной ИВДИВО-Цельности ИВО с 134217729 по 201326592-й  количестово капель Абсолютного Огня согласно утвержденой схеме стяжания Абсолюта ИВО с максимальным количественным стяжанием в  201326592-й  АбсолютВысокой Цельной ИВДИВО-Цельности ИВО, стяжая  в201326592-й Абсолют Высокой Цельной ИВДИВО-Цельности ИВО 64 в 317253821-лионной степени капель Абсолютного Огня с компактификацией их в 290816000 Объём  201326592-ого Абсолюта Высокой Цельной ИВДИВО-Цельности ИВО  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</row>
    <row r="69" spans="1:17" ht="15.75">
      <c r="A69" s="71" t="s">
        <v>18</v>
      </c>
      <c r="B69" s="73" t="s">
        <v>6</v>
      </c>
      <c r="C69" s="75">
        <f>C56/4</f>
        <v>67108864</v>
      </c>
      <c r="D69" s="77"/>
      <c r="E69" s="77"/>
      <c r="F69" s="77"/>
      <c r="G69" s="78"/>
      <c r="H69" s="78"/>
      <c r="I69" s="81" t="s">
        <v>13</v>
      </c>
      <c r="J69" s="82"/>
      <c r="K69" s="51" t="s">
        <v>0</v>
      </c>
      <c r="L69" s="92" t="s">
        <v>1</v>
      </c>
      <c r="M69" s="41"/>
      <c r="N69" s="41"/>
      <c r="O69" s="43" t="s">
        <v>4</v>
      </c>
      <c r="P69" s="43"/>
      <c r="Q69" s="44"/>
    </row>
    <row r="70" spans="1:17" ht="32.25" thickBot="1">
      <c r="A70" s="72"/>
      <c r="B70" s="74"/>
      <c r="C70" s="76"/>
      <c r="D70" s="79"/>
      <c r="E70" s="79"/>
      <c r="F70" s="79"/>
      <c r="G70" s="80"/>
      <c r="H70" s="80"/>
      <c r="I70" s="83"/>
      <c r="J70" s="83"/>
      <c r="K70" s="52"/>
      <c r="L70" s="93"/>
      <c r="M70" s="42"/>
      <c r="N70" s="42"/>
      <c r="O70" s="3" t="s">
        <v>14</v>
      </c>
      <c r="P70" s="45" t="s">
        <v>5</v>
      </c>
      <c r="Q70" s="46"/>
    </row>
    <row r="71" spans="1:17" ht="15.75">
      <c r="A71" s="18"/>
      <c r="B71" s="53" t="s">
        <v>69</v>
      </c>
      <c r="C71" s="56" t="s">
        <v>21</v>
      </c>
      <c r="D71" s="57"/>
      <c r="E71" s="58"/>
      <c r="F71" s="47" t="s">
        <v>45</v>
      </c>
      <c r="G71" s="59"/>
      <c r="H71" s="18"/>
      <c r="I71" s="62"/>
      <c r="J71" s="63"/>
      <c r="K71" s="63"/>
      <c r="L71" s="64"/>
      <c r="M71" s="47" t="str">
        <f>"-лионной степени капель Абсолютного Огня,"</f>
        <v>-лионной степени капель Абсолютного Огня,</v>
      </c>
      <c r="N71" s="48"/>
      <c r="O71" s="22"/>
      <c r="P71" s="70" t="s">
        <v>44</v>
      </c>
      <c r="Q71" s="68" t="str">
        <f>CONCATENATE(D72,"-ого Абсолюта ", F71)</f>
        <v>268435456-ого Абсолюта Высокой Цельной ИВДИВО-Цельности ИВО</v>
      </c>
    </row>
    <row r="72" spans="1:17" ht="16.5" thickBot="1">
      <c r="A72" s="24">
        <f>A65-C56</f>
        <v>357924864</v>
      </c>
      <c r="B72" s="54"/>
      <c r="C72" s="16" t="str">
        <f xml:space="preserve"> CONCATENATE("с ",D72-C69+1," по ")</f>
        <v xml:space="preserve">с 201326593 по </v>
      </c>
      <c r="D72" s="10">
        <f>C69*4</f>
        <v>268435456</v>
      </c>
      <c r="E72" s="4" t="str">
        <f>"-й Абсолюты "</f>
        <v xml:space="preserve">-й Абсолюты </v>
      </c>
      <c r="F72" s="60"/>
      <c r="G72" s="61"/>
      <c r="H72" s="24">
        <f t="shared" ref="H72" si="38">H137</f>
        <v>4</v>
      </c>
      <c r="I72" s="12">
        <f>POWER(2,H72)</f>
        <v>16</v>
      </c>
      <c r="J72" s="13" t="s">
        <v>0</v>
      </c>
      <c r="K72" s="14">
        <f>INT((A72+3)/11)</f>
        <v>32538624</v>
      </c>
      <c r="L72" s="15">
        <f>A72+3+K72</f>
        <v>390463491</v>
      </c>
      <c r="M72" s="49"/>
      <c r="N72" s="50"/>
      <c r="O72" s="23">
        <f>A72</f>
        <v>357924864</v>
      </c>
      <c r="P72" s="54"/>
      <c r="Q72" s="69"/>
    </row>
    <row r="73" spans="1:17" ht="15.75">
      <c r="A73" s="18"/>
      <c r="B73" s="54"/>
      <c r="C73" s="56" t="s">
        <v>22</v>
      </c>
      <c r="D73" s="57"/>
      <c r="E73" s="58"/>
      <c r="F73" s="60"/>
      <c r="G73" s="61"/>
      <c r="H73" s="18"/>
      <c r="I73" s="62"/>
      <c r="J73" s="63"/>
      <c r="K73" s="63"/>
      <c r="L73" s="64"/>
      <c r="M73" s="49"/>
      <c r="N73" s="50"/>
      <c r="O73" s="22"/>
      <c r="P73" s="54"/>
      <c r="Q73" s="68" t="str">
        <f>CONCATENATE(D74,"-ого Абсолюта ", F71)</f>
        <v>201326592-ого Абсолюта Высокой Цельной ИВДИВО-Цельности ИВО</v>
      </c>
    </row>
    <row r="74" spans="1:17" ht="16.5" thickBot="1">
      <c r="A74" s="24">
        <f>A72-C69</f>
        <v>290816000</v>
      </c>
      <c r="B74" s="54"/>
      <c r="C74" s="16" t="str">
        <f xml:space="preserve"> CONCATENATE("с ",D74-C69+1," по ")</f>
        <v xml:space="preserve">с 134217729 по </v>
      </c>
      <c r="D74" s="10">
        <f>C69*3</f>
        <v>201326592</v>
      </c>
      <c r="E74" s="4" t="str">
        <f t="shared" ref="E74:E78" si="39">"-й Абсолюты "</f>
        <v xml:space="preserve">-й Абсолюты </v>
      </c>
      <c r="F74" s="60"/>
      <c r="G74" s="61"/>
      <c r="H74" s="24">
        <f t="shared" ref="H74" si="40">H139</f>
        <v>6</v>
      </c>
      <c r="I74" s="12">
        <f t="shared" ref="I74" si="41">POWER(2,H74)</f>
        <v>64</v>
      </c>
      <c r="J74" s="13" t="s">
        <v>0</v>
      </c>
      <c r="K74" s="14">
        <f>INT((A74+3)/11)</f>
        <v>26437818</v>
      </c>
      <c r="L74" s="15">
        <f>A74+3+K74</f>
        <v>317253821</v>
      </c>
      <c r="M74" s="49"/>
      <c r="N74" s="50"/>
      <c r="O74" s="23">
        <f>A74</f>
        <v>290816000</v>
      </c>
      <c r="P74" s="54"/>
      <c r="Q74" s="69"/>
    </row>
    <row r="75" spans="1:17" ht="15.75">
      <c r="A75" s="18"/>
      <c r="B75" s="54"/>
      <c r="C75" s="56" t="s">
        <v>23</v>
      </c>
      <c r="D75" s="57"/>
      <c r="E75" s="58"/>
      <c r="F75" s="65" t="s">
        <v>20</v>
      </c>
      <c r="G75" s="61"/>
      <c r="H75" s="18"/>
      <c r="I75" s="62"/>
      <c r="J75" s="63"/>
      <c r="K75" s="63"/>
      <c r="L75" s="64"/>
      <c r="M75" s="65" t="s">
        <v>2</v>
      </c>
      <c r="N75" s="50"/>
      <c r="O75" s="22"/>
      <c r="P75" s="54"/>
      <c r="Q75" s="68" t="str">
        <f>CONCATENATE(D76,"-ого Абсолюта ", F71)</f>
        <v>134217728-ого Абсолюта Высокой Цельной ИВДИВО-Цельности ИВО</v>
      </c>
    </row>
    <row r="76" spans="1:17" ht="16.5" thickBot="1">
      <c r="A76" s="24">
        <f>A74-C69</f>
        <v>223707136</v>
      </c>
      <c r="B76" s="54"/>
      <c r="C76" s="16" t="str">
        <f xml:space="preserve"> CONCATENATE("с ",D76-C69+1," по ")</f>
        <v xml:space="preserve">с 67108865 по </v>
      </c>
      <c r="D76" s="10">
        <f>C69*2</f>
        <v>134217728</v>
      </c>
      <c r="E76" s="4" t="str">
        <f t="shared" si="39"/>
        <v xml:space="preserve">-й Абсолюты </v>
      </c>
      <c r="F76" s="60" t="s">
        <v>20</v>
      </c>
      <c r="G76" s="61"/>
      <c r="H76" s="24">
        <f t="shared" ref="H76" si="42">H141</f>
        <v>8</v>
      </c>
      <c r="I76" s="12">
        <f t="shared" ref="I76" si="43">POWER(2,H76)</f>
        <v>256</v>
      </c>
      <c r="J76" s="13" t="s">
        <v>0</v>
      </c>
      <c r="K76" s="14">
        <f>INT((A76+3)/11)</f>
        <v>20337012</v>
      </c>
      <c r="L76" s="15">
        <f>A76+3+K76</f>
        <v>244044151</v>
      </c>
      <c r="M76" s="49" t="s">
        <v>2</v>
      </c>
      <c r="N76" s="50"/>
      <c r="O76" s="23">
        <f>A76</f>
        <v>223707136</v>
      </c>
      <c r="P76" s="54"/>
      <c r="Q76" s="69"/>
    </row>
    <row r="77" spans="1:17" ht="15.75">
      <c r="A77" s="18"/>
      <c r="B77" s="54"/>
      <c r="C77" s="56" t="s">
        <v>24</v>
      </c>
      <c r="D77" s="57"/>
      <c r="E77" s="58"/>
      <c r="F77" s="60"/>
      <c r="G77" s="61"/>
      <c r="H77" s="18"/>
      <c r="I77" s="62"/>
      <c r="J77" s="63"/>
      <c r="K77" s="63"/>
      <c r="L77" s="64"/>
      <c r="M77" s="49"/>
      <c r="N77" s="50"/>
      <c r="O77" s="22"/>
      <c r="P77" s="54"/>
      <c r="Q77" s="68" t="str">
        <f>CONCATENATE(D78,"-ого Абсолюта ", F71)</f>
        <v>67108864-ого Абсолюта Высокой Цельной ИВДИВО-Цельности ИВО</v>
      </c>
    </row>
    <row r="78" spans="1:17" ht="16.5" thickBot="1">
      <c r="A78" s="25">
        <f>A76-C69</f>
        <v>156598272</v>
      </c>
      <c r="B78" s="55"/>
      <c r="C78" s="16" t="str">
        <f xml:space="preserve"> CONCATENATE("с ",D78-C69+1," по ")</f>
        <v xml:space="preserve">с 1 по </v>
      </c>
      <c r="D78" s="10">
        <f>C69</f>
        <v>67108864</v>
      </c>
      <c r="E78" s="4" t="str">
        <f t="shared" si="39"/>
        <v xml:space="preserve">-й Абсолюты </v>
      </c>
      <c r="F78" s="84"/>
      <c r="G78" s="85"/>
      <c r="H78" s="25">
        <f t="shared" ref="H78" si="44">H143</f>
        <v>10</v>
      </c>
      <c r="I78" s="12">
        <f t="shared" ref="I78" si="45">POWER(2,H78)</f>
        <v>1024</v>
      </c>
      <c r="J78" s="13" t="s">
        <v>0</v>
      </c>
      <c r="K78" s="14">
        <f>INT((A78+3)/11)</f>
        <v>14236206</v>
      </c>
      <c r="L78" s="15">
        <f>A78+3+K78</f>
        <v>170834481</v>
      </c>
      <c r="M78" s="66"/>
      <c r="N78" s="67"/>
      <c r="O78" s="23">
        <f>A78</f>
        <v>156598272</v>
      </c>
      <c r="P78" s="55"/>
      <c r="Q78" s="69"/>
    </row>
    <row r="79" spans="1:17">
      <c r="B79" s="21" t="s">
        <v>7</v>
      </c>
      <c r="C79" s="9">
        <f>C69*4</f>
        <v>268435456</v>
      </c>
      <c r="D79" s="9" t="s">
        <v>8</v>
      </c>
      <c r="E79" s="6"/>
      <c r="F79" s="17"/>
      <c r="G79" s="17"/>
      <c r="H79" s="2"/>
      <c r="I79" s="8"/>
      <c r="J79" s="1"/>
      <c r="K79" s="6"/>
      <c r="L79" s="7"/>
      <c r="M79" s="5"/>
      <c r="N79" s="5"/>
      <c r="O79" s="5"/>
      <c r="P79" s="5"/>
      <c r="Q79" s="1"/>
    </row>
    <row r="81" spans="1:17" ht="96.75" customHeight="1" thickBot="1">
      <c r="A81" s="28">
        <f>A94+1</f>
        <v>10</v>
      </c>
      <c r="B81" s="28" t="s">
        <v>75</v>
      </c>
      <c r="C81" s="31" t="str">
        <f>CONCATENATE("Абсолютным  (Октавным)Субъядерным Синтезом стяжаю Метагалактический мировой компакт ", C82,"-ти  Абсолютов", F84," ", C87,D87,"-й, в каждом из которых по  ", C82*4," Абсолютов ",F97," с цифровым стяжанием согласно утвержденной схеме стяжания Абсолюта ИВО. ","И Разворачиваясь ими, стяжаю в каждый из ",C82,"-ти Абсолютов", F84," ",C87,D87,"-й  количестово капель Абсолютного Огня согласно утвержденой схеме стяжания Абсолюта ИВО с максимальным количественным стяжанием в  ",D87,"-й  Абсолют",F84,", стяжая  в",D87,"-й Абсолют ",F84," ",I87," в ",L87,"-лионной степени капель Абсолютного Огня с компактификацией их в ",O87," ",P84,"  ",D87,"-ого Абсолюта ",F84,"  ")</f>
        <v xml:space="preserve">Абсолютным  (Октавным)Субъядерным Синтезом стяжаю Метагалактический мировой компакт 16777216-ти  АбсолютовИзначально Вышестоящей ИВДИВО-Цельности ИВО с 33554433 по 50331648-й, в каждом из которых по  67108864 Абсолютов Высокой ИВДИВО-Цельности ИВО с цифровым стяжанием согласно утвержденной схеме стяжания Абсолюта ИВО. И Разворачиваясь ими, стяжаю в каждый из 16777216-ти АбсолютовИзначально Вышестоящей ИВДИВО-Цельности ИВО с 33554433 по 50331648-й  количестово капель Абсолютного Огня согласно утвержденой схеме стяжания Абсолюта ИВО с максимальным количественным стяжанием в  50331648-й  АбсолютИзначально Вышестоящей ИВДИВО-Цельности ИВО, стяжая  в50331648-й Абсолют Изначально Вышестоящей ИВДИВО-Цельности ИВО 128 в 79322394-лионной степени капель Абсолютного Огня с компактификацией их в 72712192 Шар  50331648-ого Абсолюта Изначально Вышестоящей ИВДИВО-Цельности ИВО  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15.75">
      <c r="A82" s="71" t="s">
        <v>18</v>
      </c>
      <c r="B82" s="73" t="s">
        <v>6</v>
      </c>
      <c r="C82" s="75">
        <f>C69/4</f>
        <v>16777216</v>
      </c>
      <c r="D82" s="77"/>
      <c r="E82" s="77"/>
      <c r="F82" s="77"/>
      <c r="G82" s="78"/>
      <c r="H82" s="78"/>
      <c r="I82" s="81" t="s">
        <v>13</v>
      </c>
      <c r="J82" s="82"/>
      <c r="K82" s="51" t="s">
        <v>0</v>
      </c>
      <c r="L82" s="92" t="s">
        <v>1</v>
      </c>
      <c r="M82" s="41"/>
      <c r="N82" s="41"/>
      <c r="O82" s="43" t="s">
        <v>4</v>
      </c>
      <c r="P82" s="43"/>
      <c r="Q82" s="44"/>
    </row>
    <row r="83" spans="1:17" ht="32.25" thickBot="1">
      <c r="A83" s="72"/>
      <c r="B83" s="74"/>
      <c r="C83" s="76"/>
      <c r="D83" s="79"/>
      <c r="E83" s="79"/>
      <c r="F83" s="79"/>
      <c r="G83" s="80"/>
      <c r="H83" s="80"/>
      <c r="I83" s="83"/>
      <c r="J83" s="83"/>
      <c r="K83" s="52"/>
      <c r="L83" s="93"/>
      <c r="M83" s="42"/>
      <c r="N83" s="42"/>
      <c r="O83" s="3" t="s">
        <v>14</v>
      </c>
      <c r="P83" s="45" t="s">
        <v>5</v>
      </c>
      <c r="Q83" s="46"/>
    </row>
    <row r="84" spans="1:17" ht="15.75">
      <c r="A84" s="18"/>
      <c r="B84" s="53" t="s">
        <v>69</v>
      </c>
      <c r="C84" s="56" t="s">
        <v>21</v>
      </c>
      <c r="D84" s="57"/>
      <c r="E84" s="58"/>
      <c r="F84" s="47" t="s">
        <v>47</v>
      </c>
      <c r="G84" s="59"/>
      <c r="H84" s="18"/>
      <c r="I84" s="62"/>
      <c r="J84" s="63"/>
      <c r="K84" s="63"/>
      <c r="L84" s="64"/>
      <c r="M84" s="47" t="str">
        <f>"-лионной степени капель Абсолютного Огня,"</f>
        <v>-лионной степени капель Абсолютного Огня,</v>
      </c>
      <c r="N84" s="48"/>
      <c r="O84" s="22"/>
      <c r="P84" s="70" t="s">
        <v>46</v>
      </c>
      <c r="Q84" s="68" t="str">
        <f>CONCATENATE(D85,"-ого Абсолюта ", F84)</f>
        <v>67108864-ого Абсолюта Изначально Вышестоящей ИВДИВО-Цельности ИВО</v>
      </c>
    </row>
    <row r="85" spans="1:17" ht="16.5" thickBot="1">
      <c r="A85" s="24">
        <f>A78-C69</f>
        <v>89489408</v>
      </c>
      <c r="B85" s="54"/>
      <c r="C85" s="16" t="str">
        <f xml:space="preserve"> CONCATENATE("с ",D85-C82+1," по ")</f>
        <v xml:space="preserve">с 50331649 по </v>
      </c>
      <c r="D85" s="10">
        <f>C82*4</f>
        <v>67108864</v>
      </c>
      <c r="E85" s="4" t="str">
        <f>"-й Абсолюты "</f>
        <v xml:space="preserve">-й Абсолюты </v>
      </c>
      <c r="F85" s="60"/>
      <c r="G85" s="61"/>
      <c r="H85" s="24">
        <f t="shared" ref="H85" si="46">H150</f>
        <v>1</v>
      </c>
      <c r="I85" s="12">
        <f>POWER(2,H85)</f>
        <v>2</v>
      </c>
      <c r="J85" s="13" t="s">
        <v>0</v>
      </c>
      <c r="K85" s="14">
        <f>INT((A85+3)/11)</f>
        <v>8135401</v>
      </c>
      <c r="L85" s="15">
        <f>A85+3+K85</f>
        <v>97624812</v>
      </c>
      <c r="M85" s="49"/>
      <c r="N85" s="50"/>
      <c r="O85" s="23">
        <f>A85</f>
        <v>89489408</v>
      </c>
      <c r="P85" s="54"/>
      <c r="Q85" s="69"/>
    </row>
    <row r="86" spans="1:17" ht="15.75">
      <c r="A86" s="18"/>
      <c r="B86" s="54"/>
      <c r="C86" s="56" t="s">
        <v>22</v>
      </c>
      <c r="D86" s="57"/>
      <c r="E86" s="58"/>
      <c r="F86" s="60"/>
      <c r="G86" s="61"/>
      <c r="H86" s="18"/>
      <c r="I86" s="62"/>
      <c r="J86" s="63"/>
      <c r="K86" s="63"/>
      <c r="L86" s="64"/>
      <c r="M86" s="49"/>
      <c r="N86" s="50"/>
      <c r="O86" s="22"/>
      <c r="P86" s="54"/>
      <c r="Q86" s="68" t="str">
        <f>CONCATENATE(D87,"-ого Абсолюта ", F84)</f>
        <v>50331648-ого Абсолюта Изначально Вышестоящей ИВДИВО-Цельности ИВО</v>
      </c>
    </row>
    <row r="87" spans="1:17" ht="16.5" thickBot="1">
      <c r="A87" s="24">
        <f>A85-C82</f>
        <v>72712192</v>
      </c>
      <c r="B87" s="54"/>
      <c r="C87" s="16" t="str">
        <f xml:space="preserve"> CONCATENATE("с ",D87-C82+1," по ")</f>
        <v xml:space="preserve">с 33554433 по </v>
      </c>
      <c r="D87" s="10">
        <f>C82*3</f>
        <v>50331648</v>
      </c>
      <c r="E87" s="4" t="str">
        <f t="shared" ref="E87:E91" si="47">"-й Абсолюты "</f>
        <v xml:space="preserve">-й Абсолюты </v>
      </c>
      <c r="F87" s="60"/>
      <c r="G87" s="61"/>
      <c r="H87" s="24">
        <f t="shared" ref="H87" si="48">H152</f>
        <v>7</v>
      </c>
      <c r="I87" s="12">
        <f t="shared" ref="I87" si="49">POWER(2,H87)</f>
        <v>128</v>
      </c>
      <c r="J87" s="13" t="s">
        <v>0</v>
      </c>
      <c r="K87" s="14">
        <f>INT((A87+3)/11)</f>
        <v>6610199</v>
      </c>
      <c r="L87" s="15">
        <f>A87+3+K87</f>
        <v>79322394</v>
      </c>
      <c r="M87" s="49"/>
      <c r="N87" s="50"/>
      <c r="O87" s="23">
        <f>A87</f>
        <v>72712192</v>
      </c>
      <c r="P87" s="54"/>
      <c r="Q87" s="69"/>
    </row>
    <row r="88" spans="1:17" ht="15.75">
      <c r="A88" s="18"/>
      <c r="B88" s="54"/>
      <c r="C88" s="56" t="s">
        <v>23</v>
      </c>
      <c r="D88" s="57"/>
      <c r="E88" s="58"/>
      <c r="F88" s="65" t="s">
        <v>20</v>
      </c>
      <c r="G88" s="61"/>
      <c r="H88" s="18"/>
      <c r="I88" s="62"/>
      <c r="J88" s="63"/>
      <c r="K88" s="63"/>
      <c r="L88" s="64"/>
      <c r="M88" s="65" t="s">
        <v>2</v>
      </c>
      <c r="N88" s="50"/>
      <c r="O88" s="22"/>
      <c r="P88" s="54"/>
      <c r="Q88" s="68" t="str">
        <f>CONCATENATE(D89,"-ого Абсолюта ", F84)</f>
        <v>33554432-ого Абсолюта Изначально Вышестоящей ИВДИВО-Цельности ИВО</v>
      </c>
    </row>
    <row r="89" spans="1:17" ht="16.5" thickBot="1">
      <c r="A89" s="24">
        <f>A87-C82</f>
        <v>55934976</v>
      </c>
      <c r="B89" s="54"/>
      <c r="C89" s="16" t="str">
        <f xml:space="preserve"> CONCATENATE("с ",D89-C82+1," по ")</f>
        <v xml:space="preserve">с 16777217 по </v>
      </c>
      <c r="D89" s="10">
        <f>C82*2</f>
        <v>33554432</v>
      </c>
      <c r="E89" s="4" t="str">
        <f t="shared" si="47"/>
        <v xml:space="preserve">-й Абсолюты </v>
      </c>
      <c r="F89" s="60" t="s">
        <v>20</v>
      </c>
      <c r="G89" s="61"/>
      <c r="H89" s="24">
        <f t="shared" ref="H89" si="50">H154</f>
        <v>2</v>
      </c>
      <c r="I89" s="12">
        <f t="shared" ref="I89" si="51">POWER(2,H89)</f>
        <v>4</v>
      </c>
      <c r="J89" s="13" t="s">
        <v>0</v>
      </c>
      <c r="K89" s="14">
        <f>INT((A89+3)/11)</f>
        <v>5084998</v>
      </c>
      <c r="L89" s="15">
        <f>A89+3+K89</f>
        <v>61019977</v>
      </c>
      <c r="M89" s="49" t="s">
        <v>2</v>
      </c>
      <c r="N89" s="50"/>
      <c r="O89" s="23">
        <f>A89</f>
        <v>55934976</v>
      </c>
      <c r="P89" s="54"/>
      <c r="Q89" s="69"/>
    </row>
    <row r="90" spans="1:17" ht="15.75">
      <c r="A90" s="18"/>
      <c r="B90" s="54"/>
      <c r="C90" s="56" t="s">
        <v>24</v>
      </c>
      <c r="D90" s="57"/>
      <c r="E90" s="58"/>
      <c r="F90" s="60"/>
      <c r="G90" s="61"/>
      <c r="H90" s="18"/>
      <c r="I90" s="62"/>
      <c r="J90" s="63"/>
      <c r="K90" s="63"/>
      <c r="L90" s="64"/>
      <c r="M90" s="49"/>
      <c r="N90" s="50"/>
      <c r="O90" s="22"/>
      <c r="P90" s="54"/>
      <c r="Q90" s="68" t="str">
        <f>CONCATENATE(D91,"-ого Абсолюта ", F84)</f>
        <v>16777216-ого Абсолюта Изначально Вышестоящей ИВДИВО-Цельности ИВО</v>
      </c>
    </row>
    <row r="91" spans="1:17" ht="16.5" thickBot="1">
      <c r="A91" s="25">
        <f>A89-C82</f>
        <v>39157760</v>
      </c>
      <c r="B91" s="55"/>
      <c r="C91" s="16" t="str">
        <f xml:space="preserve"> CONCATENATE("с ",D91-C82+1," по ")</f>
        <v xml:space="preserve">с 1 по </v>
      </c>
      <c r="D91" s="10">
        <f>C82</f>
        <v>16777216</v>
      </c>
      <c r="E91" s="4" t="str">
        <f t="shared" si="47"/>
        <v xml:space="preserve">-й Абсолюты </v>
      </c>
      <c r="F91" s="84"/>
      <c r="G91" s="85"/>
      <c r="H91" s="25">
        <f t="shared" ref="H91" si="52">H156</f>
        <v>8</v>
      </c>
      <c r="I91" s="12">
        <f t="shared" ref="I91" si="53">POWER(2,H91)</f>
        <v>256</v>
      </c>
      <c r="J91" s="13" t="s">
        <v>0</v>
      </c>
      <c r="K91" s="14">
        <f>INT((A91+3)/11)</f>
        <v>3559796</v>
      </c>
      <c r="L91" s="15">
        <f>A91+3+K91</f>
        <v>42717559</v>
      </c>
      <c r="M91" s="66"/>
      <c r="N91" s="67"/>
      <c r="O91" s="23">
        <f>A91</f>
        <v>39157760</v>
      </c>
      <c r="P91" s="55"/>
      <c r="Q91" s="69"/>
    </row>
    <row r="92" spans="1:17">
      <c r="B92" s="21" t="s">
        <v>7</v>
      </c>
      <c r="C92" s="9">
        <f>C82*4</f>
        <v>67108864</v>
      </c>
      <c r="D92" s="9" t="s">
        <v>8</v>
      </c>
      <c r="E92" s="6"/>
      <c r="F92" s="17"/>
      <c r="G92" s="17"/>
      <c r="H92" s="2"/>
      <c r="I92" s="8"/>
      <c r="J92" s="1"/>
      <c r="K92" s="6"/>
      <c r="L92" s="7"/>
      <c r="M92" s="5"/>
      <c r="N92" s="5"/>
      <c r="O92" s="5"/>
      <c r="P92" s="5"/>
      <c r="Q92" s="1"/>
    </row>
    <row r="94" spans="1:17" ht="80.25" customHeight="1" thickBot="1">
      <c r="A94" s="28">
        <f>A107+1</f>
        <v>9</v>
      </c>
      <c r="B94" s="28" t="s">
        <v>75</v>
      </c>
      <c r="C94" s="31" t="str">
        <f>CONCATENATE("Абсолютным  (Октавным)Субъядерным Синтезом стяжаю Метагалактический мировой компакт ", C95,"-ти  Абсолютов", F97," ", C100,D100,"-й, в каждом из которых по  ", C95*4," Абсолютов ",F110," с цифровым стяжанием согласно утвержденной схеме стяжания Абсолюта ИВО. ","И Разворачиваясь ими, стяжаю в каждый из ",C95,"-ти Абсолютов", F97," ",C100,D100,"-й  количестово капель Абсолютного Огня согласно утвержденой схеме стяжания Абсолюта ИВО с максимальным количественным стяжанием в  ",D100,"-й  Абсолют",F97,", стяжая  в",D100,"-й Абсолют ",F97," ",I100," в ",L100,"-лионной степени капель Абсолютного Огня с компактификацией их в ",O100," ",P97,"  ",D100,"-ого Абсолюта ",F97,"  ")</f>
        <v xml:space="preserve">Абсолютным  (Октавным)Субъядерным Синтезом стяжаю Метагалактический мировой компакт 4194304-ти  АбсолютовВысокой ИВДИВО-Цельности ИВО с 8388609 по 12582912-й, в каждом из которых по  16777216 Абсолютов Высокой ИВДИВО-Цельности ИВО с цифровым стяжанием согласно утвержденной схеме стяжания Абсолюта ИВО. И Разворачиваясь ими, стяжаю в каждый из 4194304-ти АбсолютовВысокой ИВДИВО-Цельности ИВО с 8388609 по 12582912-й  количестово капель Абсолютного Огня согласно утвержденой схеме стяжания Абсолюта ИВО с максимальным количественным стяжанием в  12582912-й  АбсолютВысокой ИВДИВО-Цельности ИВО, стяжая  в12582912-й Абсолют Высокой ИВДИВО-Цельности ИВО 1024 в 19839537-лионной степени капель Абсолютного Огня с компактификацией их в 18186240 Капель  12582912-ого Абсолюта Высокой ИВДИВО-Цельности ИВО  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</row>
    <row r="95" spans="1:17" ht="15.75">
      <c r="A95" s="71" t="s">
        <v>18</v>
      </c>
      <c r="B95" s="73" t="s">
        <v>6</v>
      </c>
      <c r="C95" s="75">
        <f>C82/4</f>
        <v>4194304</v>
      </c>
      <c r="D95" s="77"/>
      <c r="E95" s="77"/>
      <c r="F95" s="77"/>
      <c r="G95" s="78"/>
      <c r="H95" s="78"/>
      <c r="I95" s="81" t="s">
        <v>13</v>
      </c>
      <c r="J95" s="82"/>
      <c r="K95" s="51" t="s">
        <v>0</v>
      </c>
      <c r="L95" s="92" t="s">
        <v>1</v>
      </c>
      <c r="M95" s="41"/>
      <c r="N95" s="41"/>
      <c r="O95" s="43" t="s">
        <v>4</v>
      </c>
      <c r="P95" s="43"/>
      <c r="Q95" s="44"/>
    </row>
    <row r="96" spans="1:17" ht="32.25" thickBot="1">
      <c r="A96" s="72"/>
      <c r="B96" s="74"/>
      <c r="C96" s="76"/>
      <c r="D96" s="79"/>
      <c r="E96" s="79"/>
      <c r="F96" s="79"/>
      <c r="G96" s="80"/>
      <c r="H96" s="80"/>
      <c r="I96" s="83"/>
      <c r="J96" s="83"/>
      <c r="K96" s="52"/>
      <c r="L96" s="93"/>
      <c r="M96" s="42"/>
      <c r="N96" s="42"/>
      <c r="O96" s="3" t="s">
        <v>14</v>
      </c>
      <c r="P96" s="45" t="s">
        <v>5</v>
      </c>
      <c r="Q96" s="46"/>
    </row>
    <row r="97" spans="1:17" ht="15.75">
      <c r="A97" s="18"/>
      <c r="B97" s="53" t="s">
        <v>69</v>
      </c>
      <c r="C97" s="56" t="s">
        <v>21</v>
      </c>
      <c r="D97" s="57"/>
      <c r="E97" s="58"/>
      <c r="F97" s="47" t="s">
        <v>49</v>
      </c>
      <c r="G97" s="59"/>
      <c r="H97" s="18"/>
      <c r="I97" s="62"/>
      <c r="J97" s="63"/>
      <c r="K97" s="63"/>
      <c r="L97" s="64"/>
      <c r="M97" s="47" t="str">
        <f>"-лионной степени капель Абсолютного Огня,"</f>
        <v>-лионной степени капель Абсолютного Огня,</v>
      </c>
      <c r="N97" s="48"/>
      <c r="O97" s="22"/>
      <c r="P97" s="70" t="s">
        <v>48</v>
      </c>
      <c r="Q97" s="68" t="str">
        <f>CONCATENATE(D98,"-ого Абсолюта ", F97)</f>
        <v>16777216-ого Абсолюта Высокой ИВДИВО-Цельности ИВО</v>
      </c>
    </row>
    <row r="98" spans="1:17" ht="16.5" thickBot="1">
      <c r="A98" s="24">
        <f>A91-C82</f>
        <v>22380544</v>
      </c>
      <c r="B98" s="54"/>
      <c r="C98" s="16" t="str">
        <f xml:space="preserve"> CONCATENATE("с ",D98-C95+1," по ")</f>
        <v xml:space="preserve">с 12582913 по </v>
      </c>
      <c r="D98" s="10">
        <f>C95*4</f>
        <v>16777216</v>
      </c>
      <c r="E98" s="4" t="str">
        <f>"-й Абсолюты "</f>
        <v xml:space="preserve">-й Абсолюты </v>
      </c>
      <c r="F98" s="60"/>
      <c r="G98" s="61"/>
      <c r="H98" s="24">
        <f>H163</f>
        <v>3</v>
      </c>
      <c r="I98" s="12">
        <f>POWER(2,H98)</f>
        <v>8</v>
      </c>
      <c r="J98" s="13" t="s">
        <v>0</v>
      </c>
      <c r="K98" s="14">
        <f>INT((A98+3)/11)</f>
        <v>2034595</v>
      </c>
      <c r="L98" s="15">
        <f>A98+3+K98</f>
        <v>24415142</v>
      </c>
      <c r="M98" s="49"/>
      <c r="N98" s="50"/>
      <c r="O98" s="23">
        <f>A98</f>
        <v>22380544</v>
      </c>
      <c r="P98" s="54"/>
      <c r="Q98" s="69"/>
    </row>
    <row r="99" spans="1:17" ht="15.75">
      <c r="A99" s="18"/>
      <c r="B99" s="54"/>
      <c r="C99" s="56" t="s">
        <v>22</v>
      </c>
      <c r="D99" s="57"/>
      <c r="E99" s="58"/>
      <c r="F99" s="60"/>
      <c r="G99" s="61"/>
      <c r="H99" s="18"/>
      <c r="I99" s="62"/>
      <c r="J99" s="63"/>
      <c r="K99" s="63"/>
      <c r="L99" s="64"/>
      <c r="M99" s="49"/>
      <c r="N99" s="50"/>
      <c r="O99" s="22"/>
      <c r="P99" s="54"/>
      <c r="Q99" s="68" t="str">
        <f>CONCATENATE(D100,"-ого Абсолюта ", F97)</f>
        <v>12582912-ого Абсолюта Высокой ИВДИВО-Цельности ИВО</v>
      </c>
    </row>
    <row r="100" spans="1:17" ht="16.5" thickBot="1">
      <c r="A100" s="24">
        <f>A98-C95</f>
        <v>18186240</v>
      </c>
      <c r="B100" s="54"/>
      <c r="C100" s="16" t="str">
        <f xml:space="preserve"> CONCATENATE("с ",D100-C95+1," по ")</f>
        <v xml:space="preserve">с 8388609 по </v>
      </c>
      <c r="D100" s="10">
        <f>C95*3</f>
        <v>12582912</v>
      </c>
      <c r="E100" s="4" t="str">
        <f t="shared" ref="E100:E104" si="54">"-й Абсолюты "</f>
        <v xml:space="preserve">-й Абсолюты </v>
      </c>
      <c r="F100" s="60"/>
      <c r="G100" s="61"/>
      <c r="H100" s="24">
        <f>H165</f>
        <v>10</v>
      </c>
      <c r="I100" s="12">
        <f t="shared" ref="I100" si="55">POWER(2,H100)</f>
        <v>1024</v>
      </c>
      <c r="J100" s="13" t="s">
        <v>0</v>
      </c>
      <c r="K100" s="14">
        <f>INT((A100+3)/11)</f>
        <v>1653294</v>
      </c>
      <c r="L100" s="15">
        <f>A100+3+K100</f>
        <v>19839537</v>
      </c>
      <c r="M100" s="49"/>
      <c r="N100" s="50"/>
      <c r="O100" s="23">
        <f>A100</f>
        <v>18186240</v>
      </c>
      <c r="P100" s="54"/>
      <c r="Q100" s="69"/>
    </row>
    <row r="101" spans="1:17" ht="15.75">
      <c r="A101" s="18"/>
      <c r="B101" s="54"/>
      <c r="C101" s="56" t="s">
        <v>23</v>
      </c>
      <c r="D101" s="57"/>
      <c r="E101" s="58"/>
      <c r="F101" s="65" t="s">
        <v>20</v>
      </c>
      <c r="G101" s="61"/>
      <c r="H101" s="18"/>
      <c r="I101" s="62"/>
      <c r="J101" s="63"/>
      <c r="K101" s="63"/>
      <c r="L101" s="64"/>
      <c r="M101" s="65" t="s">
        <v>2</v>
      </c>
      <c r="N101" s="50"/>
      <c r="O101" s="22"/>
      <c r="P101" s="54"/>
      <c r="Q101" s="68" t="str">
        <f>CONCATENATE(D102,"-ого Абсолюта ", F97)</f>
        <v>8388608-ого Абсолюта Высокой ИВДИВО-Цельности ИВО</v>
      </c>
    </row>
    <row r="102" spans="1:17" ht="16.5" thickBot="1">
      <c r="A102" s="24">
        <f>A100-C95</f>
        <v>13991936</v>
      </c>
      <c r="B102" s="54"/>
      <c r="C102" s="16" t="str">
        <f xml:space="preserve"> CONCATENATE("с ",D102-C95+1," по ")</f>
        <v xml:space="preserve">с 4194305 по </v>
      </c>
      <c r="D102" s="10">
        <f>C95*2</f>
        <v>8388608</v>
      </c>
      <c r="E102" s="4" t="str">
        <f t="shared" si="54"/>
        <v xml:space="preserve">-й Абсолюты </v>
      </c>
      <c r="F102" s="60" t="s">
        <v>20</v>
      </c>
      <c r="G102" s="61"/>
      <c r="H102" s="24">
        <f>H167</f>
        <v>6</v>
      </c>
      <c r="I102" s="12">
        <f t="shared" ref="I102" si="56">POWER(2,H102)</f>
        <v>64</v>
      </c>
      <c r="J102" s="13" t="s">
        <v>0</v>
      </c>
      <c r="K102" s="14">
        <f>INT((A102+3)/11)</f>
        <v>1271994</v>
      </c>
      <c r="L102" s="15">
        <f>A102+3+K102</f>
        <v>15263933</v>
      </c>
      <c r="M102" s="49" t="s">
        <v>2</v>
      </c>
      <c r="N102" s="50"/>
      <c r="O102" s="23">
        <f>A102</f>
        <v>13991936</v>
      </c>
      <c r="P102" s="54"/>
      <c r="Q102" s="69"/>
    </row>
    <row r="103" spans="1:17" ht="15.75">
      <c r="A103" s="18"/>
      <c r="B103" s="54"/>
      <c r="C103" s="56" t="s">
        <v>24</v>
      </c>
      <c r="D103" s="57"/>
      <c r="E103" s="58"/>
      <c r="F103" s="60"/>
      <c r="G103" s="61"/>
      <c r="H103" s="18"/>
      <c r="I103" s="62"/>
      <c r="J103" s="63"/>
      <c r="K103" s="63"/>
      <c r="L103" s="64"/>
      <c r="M103" s="49"/>
      <c r="N103" s="50"/>
      <c r="O103" s="22"/>
      <c r="P103" s="54"/>
      <c r="Q103" s="68" t="str">
        <f>CONCATENATE(D104,"-ого Абсолюта ", F97)</f>
        <v>4194304-ого Абсолюта Высокой ИВДИВО-Цельности ИВО</v>
      </c>
    </row>
    <row r="104" spans="1:17" ht="16.5" thickBot="1">
      <c r="A104" s="25">
        <f>A102-C95</f>
        <v>9797632</v>
      </c>
      <c r="B104" s="55"/>
      <c r="C104" s="16" t="str">
        <f xml:space="preserve"> CONCATENATE("с ",D104-C95+1," по ")</f>
        <v xml:space="preserve">с 1 по </v>
      </c>
      <c r="D104" s="10">
        <f>C95</f>
        <v>4194304</v>
      </c>
      <c r="E104" s="4" t="str">
        <f t="shared" si="54"/>
        <v xml:space="preserve">-й Абсолюты </v>
      </c>
      <c r="F104" s="84"/>
      <c r="G104" s="85"/>
      <c r="H104" s="25">
        <f>H169</f>
        <v>2</v>
      </c>
      <c r="I104" s="12">
        <f t="shared" ref="I104" si="57">POWER(2,H104)</f>
        <v>4</v>
      </c>
      <c r="J104" s="13" t="s">
        <v>0</v>
      </c>
      <c r="K104" s="14">
        <f>INT((A104+3)/11)</f>
        <v>890694</v>
      </c>
      <c r="L104" s="15">
        <f>A104+3+K104</f>
        <v>10688329</v>
      </c>
      <c r="M104" s="66"/>
      <c r="N104" s="67"/>
      <c r="O104" s="23">
        <f>A104</f>
        <v>9797632</v>
      </c>
      <c r="P104" s="55"/>
      <c r="Q104" s="69"/>
    </row>
    <row r="105" spans="1:17">
      <c r="B105" s="21" t="s">
        <v>7</v>
      </c>
      <c r="C105" s="9">
        <f>C95*4</f>
        <v>16777216</v>
      </c>
      <c r="D105" s="9" t="s">
        <v>8</v>
      </c>
      <c r="E105" s="6"/>
      <c r="F105" s="17"/>
      <c r="G105" s="17"/>
      <c r="H105" s="2"/>
      <c r="I105" s="8"/>
      <c r="J105" s="1"/>
      <c r="K105" s="6"/>
      <c r="L105" s="7"/>
      <c r="M105" s="5"/>
      <c r="N105" s="5"/>
      <c r="O105" s="5"/>
      <c r="P105" s="5"/>
      <c r="Q105" s="1"/>
    </row>
    <row r="107" spans="1:17" ht="84" customHeight="1" thickBot="1">
      <c r="A107" s="28">
        <f>A120+1</f>
        <v>8</v>
      </c>
      <c r="B107" s="28" t="s">
        <v>75</v>
      </c>
      <c r="C107" s="31" t="str">
        <f>CONCATENATE("Абсолютным  (Октавным)Субъядерным Синтезом стяжаю Метагалактический мировой компакт ", C108,"-ти  Абсолютов", F110," ", C113,D113,"-й, в каждом из которых по  ", C108*4," Абсолютов ",F123," с цифровым стяжанием согласно утвержденной схеме стяжания Абсолюта ИВО. ","И Разворачиваясь ими, стяжаю в каждый из ",C108,"-ти Абсолютов", F110," ",C113,D113,"-й  количестово капель Абсолютного Огня согласно утвержденой схеме стяжания Абсолюта ИВО с максимальным количественным стяжанием в  ",D113,"-й  Абсолют",F110,", стяжая  в",D113,"-й Абсолют ",F110," ",I113," в ",L113,"-лионной степени капель Абсолютного Огня с компактификацией их в ",O113," ",P110,"  ",D113,"-ого Абсолюта ",F110,"  ")</f>
        <v xml:space="preserve">Абсолютным  (Октавным)Субъядерным Синтезом стяжаю Метагалактический мировой компакт 1048576-ти  АбсолютовВысокой ИВДИВО-Цельности ИВО с 2097153 по 3145728-й, в каждом из которых по  4194304 Абсолютов Синтез-Реальности ИВО с цифровым стяжанием согласно утвержденной схеме стяжания Абсолюта ИВО. И Разворачиваясь ими, стяжаю в каждый из 1048576-ти АбсолютовВысокой ИВДИВО-Цельности ИВО с 2097153 по 3145728-й  количестово капель Абсолютного Огня согласно утвержденой схеме стяжания Абсолюта ИВО с максимальным количественным стяжанием в  3145728-й  АбсолютВысокой ИВДИВО-Цельности ИВО, стяжая  в3145728-й Абсолют Высокой ИВДИВО-Цельности ИВО 256 в 4968823-лионной степени капель Абсолютного Огня с компактификацией их в 4554752 Искр  3145728-ого Абсолюта Высокой ИВДИВО-Цельности ИВО  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</row>
    <row r="108" spans="1:17" ht="15.75">
      <c r="A108" s="71" t="s">
        <v>18</v>
      </c>
      <c r="B108" s="73" t="s">
        <v>6</v>
      </c>
      <c r="C108" s="75">
        <f>C95/4</f>
        <v>1048576</v>
      </c>
      <c r="D108" s="77"/>
      <c r="E108" s="77"/>
      <c r="F108" s="77"/>
      <c r="G108" s="78"/>
      <c r="H108" s="78"/>
      <c r="I108" s="81" t="s">
        <v>13</v>
      </c>
      <c r="J108" s="82"/>
      <c r="K108" s="51" t="s">
        <v>0</v>
      </c>
      <c r="L108" s="92" t="s">
        <v>1</v>
      </c>
      <c r="M108" s="41"/>
      <c r="N108" s="41"/>
      <c r="O108" s="43" t="s">
        <v>4</v>
      </c>
      <c r="P108" s="43"/>
      <c r="Q108" s="44"/>
    </row>
    <row r="109" spans="1:17" ht="32.25" thickBot="1">
      <c r="A109" s="72"/>
      <c r="B109" s="74"/>
      <c r="C109" s="76"/>
      <c r="D109" s="79"/>
      <c r="E109" s="79"/>
      <c r="F109" s="79"/>
      <c r="G109" s="80"/>
      <c r="H109" s="80"/>
      <c r="I109" s="83"/>
      <c r="J109" s="83"/>
      <c r="K109" s="52"/>
      <c r="L109" s="93"/>
      <c r="M109" s="42"/>
      <c r="N109" s="42"/>
      <c r="O109" s="3" t="s">
        <v>14</v>
      </c>
      <c r="P109" s="45" t="s">
        <v>5</v>
      </c>
      <c r="Q109" s="46"/>
    </row>
    <row r="110" spans="1:17" ht="15.75">
      <c r="A110" s="18"/>
      <c r="B110" s="53" t="s">
        <v>69</v>
      </c>
      <c r="C110" s="56" t="s">
        <v>21</v>
      </c>
      <c r="D110" s="57"/>
      <c r="E110" s="58"/>
      <c r="F110" s="47" t="s">
        <v>49</v>
      </c>
      <c r="G110" s="59"/>
      <c r="H110" s="18"/>
      <c r="I110" s="62"/>
      <c r="J110" s="63"/>
      <c r="K110" s="63"/>
      <c r="L110" s="64"/>
      <c r="M110" s="47" t="str">
        <f>"-лионной степени капель Абсолютного Огня,"</f>
        <v>-лионной степени капель Абсолютного Огня,</v>
      </c>
      <c r="N110" s="48"/>
      <c r="O110" s="22"/>
      <c r="P110" s="70" t="s">
        <v>50</v>
      </c>
      <c r="Q110" s="68" t="str">
        <f>CONCATENATE(D111,"-ого Абсолюта ", F110)</f>
        <v>4194304-ого Абсолюта Высокой ИВДИВО-Цельности ИВО</v>
      </c>
    </row>
    <row r="111" spans="1:17" ht="16.5" thickBot="1">
      <c r="A111" s="24">
        <f>A104-C95</f>
        <v>5603328</v>
      </c>
      <c r="B111" s="54"/>
      <c r="C111" s="16" t="str">
        <f xml:space="preserve"> CONCATENATE("с ",D111-C108+1," по ")</f>
        <v xml:space="preserve">с 3145729 по </v>
      </c>
      <c r="D111" s="10">
        <f>C108*4</f>
        <v>4194304</v>
      </c>
      <c r="E111" s="4" t="str">
        <f>"-й Абсолюты "</f>
        <v xml:space="preserve">-й Абсолюты </v>
      </c>
      <c r="F111" s="60"/>
      <c r="G111" s="61"/>
      <c r="H111" s="24">
        <f>MOD(A111+3,11)+1</f>
        <v>9</v>
      </c>
      <c r="I111" s="12">
        <f>POWER(2,H111)</f>
        <v>512</v>
      </c>
      <c r="J111" s="13" t="s">
        <v>0</v>
      </c>
      <c r="K111" s="14">
        <f>INT((A111+3)/11)</f>
        <v>509393</v>
      </c>
      <c r="L111" s="15">
        <f>A111+3+K111</f>
        <v>6112724</v>
      </c>
      <c r="M111" s="49"/>
      <c r="N111" s="50"/>
      <c r="O111" s="23">
        <f>A111</f>
        <v>5603328</v>
      </c>
      <c r="P111" s="54"/>
      <c r="Q111" s="69"/>
    </row>
    <row r="112" spans="1:17" ht="15.75">
      <c r="A112" s="18"/>
      <c r="B112" s="54"/>
      <c r="C112" s="56" t="s">
        <v>22</v>
      </c>
      <c r="D112" s="57"/>
      <c r="E112" s="58"/>
      <c r="F112" s="60"/>
      <c r="G112" s="61"/>
      <c r="H112" s="18"/>
      <c r="I112" s="62"/>
      <c r="J112" s="63"/>
      <c r="K112" s="63"/>
      <c r="L112" s="64"/>
      <c r="M112" s="49"/>
      <c r="N112" s="50"/>
      <c r="O112" s="22"/>
      <c r="P112" s="54"/>
      <c r="Q112" s="68" t="str">
        <f>CONCATENATE(D113,"-ого Абсолюта ", F110)</f>
        <v>3145728-ого Абсолюта Высокой ИВДИВО-Цельности ИВО</v>
      </c>
    </row>
    <row r="113" spans="1:17" ht="16.5" thickBot="1">
      <c r="A113" s="24">
        <f>A111-C108</f>
        <v>4554752</v>
      </c>
      <c r="B113" s="54"/>
      <c r="C113" s="16" t="str">
        <f xml:space="preserve"> CONCATENATE("с ",D113-C108+1," по ")</f>
        <v xml:space="preserve">с 2097153 по </v>
      </c>
      <c r="D113" s="10">
        <f>C108*3</f>
        <v>3145728</v>
      </c>
      <c r="E113" s="4" t="str">
        <f t="shared" ref="E113:E117" si="58">"-й Абсолюты "</f>
        <v xml:space="preserve">-й Абсолюты </v>
      </c>
      <c r="F113" s="60"/>
      <c r="G113" s="61"/>
      <c r="H113" s="24">
        <f t="shared" ref="H113" si="59">MOD(A113+3,11)+1</f>
        <v>8</v>
      </c>
      <c r="I113" s="12">
        <f t="shared" ref="I113" si="60">POWER(2,H113)</f>
        <v>256</v>
      </c>
      <c r="J113" s="13" t="s">
        <v>0</v>
      </c>
      <c r="K113" s="14">
        <f>INT((A113+3)/11)</f>
        <v>414068</v>
      </c>
      <c r="L113" s="15">
        <f>A113+3+K113</f>
        <v>4968823</v>
      </c>
      <c r="M113" s="49"/>
      <c r="N113" s="50"/>
      <c r="O113" s="23">
        <f>A113</f>
        <v>4554752</v>
      </c>
      <c r="P113" s="54"/>
      <c r="Q113" s="69"/>
    </row>
    <row r="114" spans="1:17" ht="15.75">
      <c r="A114" s="18"/>
      <c r="B114" s="54"/>
      <c r="C114" s="56" t="s">
        <v>23</v>
      </c>
      <c r="D114" s="57"/>
      <c r="E114" s="58"/>
      <c r="F114" s="65" t="s">
        <v>20</v>
      </c>
      <c r="G114" s="61"/>
      <c r="H114" s="18"/>
      <c r="I114" s="62"/>
      <c r="J114" s="63"/>
      <c r="K114" s="63"/>
      <c r="L114" s="64"/>
      <c r="M114" s="65" t="s">
        <v>2</v>
      </c>
      <c r="N114" s="50"/>
      <c r="O114" s="22"/>
      <c r="P114" s="54"/>
      <c r="Q114" s="68" t="str">
        <f>CONCATENATE(D115,"-ого Абсолюта ", F110)</f>
        <v>2097152-ого Абсолюта Высокой ИВДИВО-Цельности ИВО</v>
      </c>
    </row>
    <row r="115" spans="1:17" ht="16.5" thickBot="1">
      <c r="A115" s="24">
        <f>A113-C108</f>
        <v>3506176</v>
      </c>
      <c r="B115" s="54"/>
      <c r="C115" s="16" t="str">
        <f xml:space="preserve"> CONCATENATE("с ",D115-C108+1," по ")</f>
        <v xml:space="preserve">с 1048577 по </v>
      </c>
      <c r="D115" s="10">
        <f>C108*2</f>
        <v>2097152</v>
      </c>
      <c r="E115" s="4" t="str">
        <f t="shared" si="58"/>
        <v xml:space="preserve">-й Абсолюты </v>
      </c>
      <c r="F115" s="60" t="s">
        <v>20</v>
      </c>
      <c r="G115" s="61"/>
      <c r="H115" s="24">
        <f t="shared" ref="H115" si="61">MOD(A115+3,11)+1</f>
        <v>7</v>
      </c>
      <c r="I115" s="12">
        <f t="shared" ref="I115" si="62">POWER(2,H115)</f>
        <v>128</v>
      </c>
      <c r="J115" s="13" t="s">
        <v>0</v>
      </c>
      <c r="K115" s="14">
        <f>INT((A115+3)/11)</f>
        <v>318743</v>
      </c>
      <c r="L115" s="15">
        <f>A115+3+K115</f>
        <v>3824922</v>
      </c>
      <c r="M115" s="49" t="s">
        <v>2</v>
      </c>
      <c r="N115" s="50"/>
      <c r="O115" s="23">
        <f>A115</f>
        <v>3506176</v>
      </c>
      <c r="P115" s="54"/>
      <c r="Q115" s="69"/>
    </row>
    <row r="116" spans="1:17" ht="15.75">
      <c r="A116" s="18"/>
      <c r="B116" s="54"/>
      <c r="C116" s="56" t="s">
        <v>24</v>
      </c>
      <c r="D116" s="57"/>
      <c r="E116" s="58"/>
      <c r="F116" s="60"/>
      <c r="G116" s="61"/>
      <c r="H116" s="18"/>
      <c r="I116" s="62"/>
      <c r="J116" s="63"/>
      <c r="K116" s="63"/>
      <c r="L116" s="64"/>
      <c r="M116" s="49"/>
      <c r="N116" s="50"/>
      <c r="O116" s="22"/>
      <c r="P116" s="54"/>
      <c r="Q116" s="68" t="str">
        <f>CONCATENATE(D117,"-ого Абсолюта ", F110)</f>
        <v>1048576-ого Абсолюта Высокой ИВДИВО-Цельности ИВО</v>
      </c>
    </row>
    <row r="117" spans="1:17" ht="16.5" thickBot="1">
      <c r="A117" s="25">
        <f>A115-C108</f>
        <v>2457600</v>
      </c>
      <c r="B117" s="55"/>
      <c r="C117" s="16" t="str">
        <f xml:space="preserve"> CONCATENATE("с ",D117-C108+1," по ")</f>
        <v xml:space="preserve">с 1 по </v>
      </c>
      <c r="D117" s="10">
        <f>C108</f>
        <v>1048576</v>
      </c>
      <c r="E117" s="4" t="str">
        <f t="shared" si="58"/>
        <v xml:space="preserve">-й Абсолюты </v>
      </c>
      <c r="F117" s="84"/>
      <c r="G117" s="85"/>
      <c r="H117" s="25">
        <f t="shared" ref="H117" si="63">MOD(A117+3,11)+1</f>
        <v>6</v>
      </c>
      <c r="I117" s="12">
        <f t="shared" ref="I117" si="64">POWER(2,H117)</f>
        <v>64</v>
      </c>
      <c r="J117" s="13" t="s">
        <v>0</v>
      </c>
      <c r="K117" s="14">
        <f>INT((A117+3)/11)</f>
        <v>223418</v>
      </c>
      <c r="L117" s="15">
        <f>A117+3+K117</f>
        <v>2681021</v>
      </c>
      <c r="M117" s="66"/>
      <c r="N117" s="67"/>
      <c r="O117" s="23">
        <f>A117</f>
        <v>2457600</v>
      </c>
      <c r="P117" s="55"/>
      <c r="Q117" s="69"/>
    </row>
    <row r="118" spans="1:17">
      <c r="B118" s="21" t="s">
        <v>7</v>
      </c>
      <c r="C118" s="9">
        <f>C108*4</f>
        <v>4194304</v>
      </c>
      <c r="D118" s="9" t="s">
        <v>8</v>
      </c>
      <c r="E118" s="6"/>
      <c r="F118" s="17"/>
      <c r="G118" s="17"/>
      <c r="H118" s="2"/>
      <c r="I118" s="8"/>
      <c r="J118" s="1"/>
      <c r="K118" s="6"/>
      <c r="L118" s="7"/>
      <c r="M118" s="5"/>
      <c r="N118" s="5"/>
      <c r="O118" s="5"/>
      <c r="P118" s="5"/>
      <c r="Q118" s="1"/>
    </row>
    <row r="120" spans="1:17" ht="84" customHeight="1" thickBot="1">
      <c r="A120" s="28">
        <f>A133+1</f>
        <v>7</v>
      </c>
      <c r="B120" s="28" t="s">
        <v>75</v>
      </c>
      <c r="C120" s="31" t="str">
        <f>CONCATENATE("Абсолютным (Октавным) Субъядерным Синтезом стяжаю Метагалактический мировой компакт ", C121,"-ти  Абсолютов", F123," ", C126,D126,"-й, в каждом из которых по  ", C121*4," Абсолютов ",F136," с цифровым стяжанием согласно утвержденной схеме стяжания Абсолюта ИВО. ","И Разворачиваясь ими, стяжаю в каждый из ",C121,"-ти Абсолютов", F123," ",C126,D126,"-й  количестово капель Абсолютного Огня согласно утвержденой схеме стяжания Абсолюта ИВО с максимальным количественным стяжанием в  ",D126,"-й  Абсолют",F123,", стяжая  в",D126,"-й Абсолют ",F123," ",I126," в ",L126,"-лионной степени капель Абсолютного Огня с компактификацией их в ",O126," ",P123,"  ",D126,"-ого Абсолюта ",F123,"  ")</f>
        <v xml:space="preserve">Абсолютным (Октавным) Субъядерным Синтезом стяжаю Метагалактический мировой компакт 262144-ти  АбсолютовСинтез-Реальности ИВО с 524289 по 786432-й, в каждом из которых по  1048576 Абсолютов Стать-Реальности ИВО с цифровым стяжанием согласно утвержденной схеме стяжания Абсолюта ИВО. И Разворачиваясь ими, стяжаю в каждый из 262144-ти АбсолютовСинтез-Реальности ИВО с 524289 по 786432-й  количестово капель Абсолютного Огня согласно утвержденой схеме стяжания Абсолюта ИВО с максимальным количественным стяжанием в  786432-й  АбсолютСинтез-Реальности ИВО, стяжая  в786432-й Абсолют Синтез-Реальности ИВО 4 в 1251145-лионной степени капель Абсолютного Огня с компактификацией их в 1146880 Точку-Искру   786432-ого Абсолюта Синтез-Реальности ИВО  </v>
      </c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</row>
    <row r="121" spans="1:17" ht="15.75">
      <c r="A121" s="71" t="s">
        <v>18</v>
      </c>
      <c r="B121" s="73" t="s">
        <v>6</v>
      </c>
      <c r="C121" s="75">
        <f>C108/4</f>
        <v>262144</v>
      </c>
      <c r="D121" s="77"/>
      <c r="E121" s="77"/>
      <c r="F121" s="77"/>
      <c r="G121" s="78"/>
      <c r="H121" s="78"/>
      <c r="I121" s="81" t="s">
        <v>13</v>
      </c>
      <c r="J121" s="82"/>
      <c r="K121" s="51" t="s">
        <v>0</v>
      </c>
      <c r="L121" s="92" t="s">
        <v>1</v>
      </c>
      <c r="M121" s="41"/>
      <c r="N121" s="41"/>
      <c r="O121" s="43" t="s">
        <v>4</v>
      </c>
      <c r="P121" s="43"/>
      <c r="Q121" s="44"/>
    </row>
    <row r="122" spans="1:17" ht="32.25" thickBot="1">
      <c r="A122" s="72"/>
      <c r="B122" s="74"/>
      <c r="C122" s="76"/>
      <c r="D122" s="79"/>
      <c r="E122" s="79"/>
      <c r="F122" s="79"/>
      <c r="G122" s="80"/>
      <c r="H122" s="80"/>
      <c r="I122" s="83"/>
      <c r="J122" s="83"/>
      <c r="K122" s="52"/>
      <c r="L122" s="93"/>
      <c r="M122" s="42"/>
      <c r="N122" s="42"/>
      <c r="O122" s="3" t="s">
        <v>14</v>
      </c>
      <c r="P122" s="45" t="s">
        <v>5</v>
      </c>
      <c r="Q122" s="46"/>
    </row>
    <row r="123" spans="1:17" ht="15.75">
      <c r="A123" s="18"/>
      <c r="B123" s="53" t="s">
        <v>69</v>
      </c>
      <c r="C123" s="56" t="s">
        <v>21</v>
      </c>
      <c r="D123" s="57"/>
      <c r="E123" s="58"/>
      <c r="F123" s="47" t="s">
        <v>52</v>
      </c>
      <c r="G123" s="59"/>
      <c r="H123" s="18"/>
      <c r="I123" s="62"/>
      <c r="J123" s="63"/>
      <c r="K123" s="63"/>
      <c r="L123" s="64"/>
      <c r="M123" s="47" t="str">
        <f>"-лионной степени капель Абсолютного Огня,"</f>
        <v>-лионной степени капель Абсолютного Огня,</v>
      </c>
      <c r="N123" s="48"/>
      <c r="O123" s="22"/>
      <c r="P123" s="70" t="s">
        <v>51</v>
      </c>
      <c r="Q123" s="68" t="str">
        <f>CONCATENATE(D124,"-ого Абсолюта ", F123)</f>
        <v>1048576-ого Абсолюта Синтез-Реальности ИВО</v>
      </c>
    </row>
    <row r="124" spans="1:17" ht="16.5" thickBot="1">
      <c r="A124" s="24">
        <f>A117-C108</f>
        <v>1409024</v>
      </c>
      <c r="B124" s="54"/>
      <c r="C124" s="16" t="str">
        <f xml:space="preserve"> CONCATENATE("с ",D124-C121+1," по ")</f>
        <v xml:space="preserve">с 786433 по </v>
      </c>
      <c r="D124" s="10">
        <f>C121*4</f>
        <v>1048576</v>
      </c>
      <c r="E124" s="4" t="str">
        <f>"-й Абсолюты "</f>
        <v xml:space="preserve">-й Абсолюты </v>
      </c>
      <c r="F124" s="60"/>
      <c r="G124" s="61"/>
      <c r="H124" s="24">
        <f>MOD(A124+3,11)+1</f>
        <v>5</v>
      </c>
      <c r="I124" s="12">
        <f>POWER(2,H124)</f>
        <v>32</v>
      </c>
      <c r="J124" s="13" t="s">
        <v>0</v>
      </c>
      <c r="K124" s="14">
        <f>INT((A124+3)/11)</f>
        <v>128093</v>
      </c>
      <c r="L124" s="15">
        <f>A124+3+K124</f>
        <v>1537120</v>
      </c>
      <c r="M124" s="49"/>
      <c r="N124" s="50"/>
      <c r="O124" s="23">
        <f>A124</f>
        <v>1409024</v>
      </c>
      <c r="P124" s="54"/>
      <c r="Q124" s="69"/>
    </row>
    <row r="125" spans="1:17" ht="15.75">
      <c r="A125" s="18"/>
      <c r="B125" s="54"/>
      <c r="C125" s="56" t="s">
        <v>22</v>
      </c>
      <c r="D125" s="57"/>
      <c r="E125" s="58"/>
      <c r="F125" s="60"/>
      <c r="G125" s="61"/>
      <c r="H125" s="18"/>
      <c r="I125" s="62"/>
      <c r="J125" s="63"/>
      <c r="K125" s="63"/>
      <c r="L125" s="64"/>
      <c r="M125" s="49"/>
      <c r="N125" s="50"/>
      <c r="O125" s="22"/>
      <c r="P125" s="54"/>
      <c r="Q125" s="68" t="str">
        <f>CONCATENATE(D126,"-ого Абсолюта ", F123)</f>
        <v>786432-ого Абсолюта Синтез-Реальности ИВО</v>
      </c>
    </row>
    <row r="126" spans="1:17" ht="16.5" thickBot="1">
      <c r="A126" s="24">
        <f>A124-C121</f>
        <v>1146880</v>
      </c>
      <c r="B126" s="54"/>
      <c r="C126" s="16" t="str">
        <f xml:space="preserve"> CONCATENATE("с ",D126-C121+1," по ")</f>
        <v xml:space="preserve">с 524289 по </v>
      </c>
      <c r="D126" s="10">
        <f>C121*3</f>
        <v>786432</v>
      </c>
      <c r="E126" s="4" t="str">
        <f t="shared" ref="E126:E130" si="65">"-й Абсолюты "</f>
        <v xml:space="preserve">-й Абсолюты </v>
      </c>
      <c r="F126" s="60"/>
      <c r="G126" s="61"/>
      <c r="H126" s="24">
        <f t="shared" ref="H126" si="66">MOD(A126+3,11)+1</f>
        <v>2</v>
      </c>
      <c r="I126" s="12">
        <f t="shared" ref="I126" si="67">POWER(2,H126)</f>
        <v>4</v>
      </c>
      <c r="J126" s="13" t="s">
        <v>0</v>
      </c>
      <c r="K126" s="14">
        <f>INT((A126+3)/11)</f>
        <v>104262</v>
      </c>
      <c r="L126" s="15">
        <f>A126+3+K126</f>
        <v>1251145</v>
      </c>
      <c r="M126" s="49"/>
      <c r="N126" s="50"/>
      <c r="O126" s="23">
        <f>A126</f>
        <v>1146880</v>
      </c>
      <c r="P126" s="54"/>
      <c r="Q126" s="69"/>
    </row>
    <row r="127" spans="1:17" ht="15.75">
      <c r="A127" s="18"/>
      <c r="B127" s="54"/>
      <c r="C127" s="56" t="s">
        <v>23</v>
      </c>
      <c r="D127" s="57"/>
      <c r="E127" s="58"/>
      <c r="F127" s="65" t="s">
        <v>20</v>
      </c>
      <c r="G127" s="61"/>
      <c r="H127" s="18"/>
      <c r="I127" s="62"/>
      <c r="J127" s="63"/>
      <c r="K127" s="63"/>
      <c r="L127" s="64"/>
      <c r="M127" s="65" t="s">
        <v>2</v>
      </c>
      <c r="N127" s="50"/>
      <c r="O127" s="22"/>
      <c r="P127" s="54"/>
      <c r="Q127" s="68" t="str">
        <f>CONCATENATE(D128,"-ого Абсолюта ", F123)</f>
        <v>524288-ого Абсолюта Синтез-Реальности ИВО</v>
      </c>
    </row>
    <row r="128" spans="1:17" ht="16.5" thickBot="1">
      <c r="A128" s="24">
        <f>A126-C121</f>
        <v>884736</v>
      </c>
      <c r="B128" s="54"/>
      <c r="C128" s="16" t="str">
        <f xml:space="preserve"> CONCATENATE("с ",D128-C121+1," по ")</f>
        <v xml:space="preserve">с 262145 по </v>
      </c>
      <c r="D128" s="10">
        <f>C121*2</f>
        <v>524288</v>
      </c>
      <c r="E128" s="4" t="str">
        <f t="shared" si="65"/>
        <v xml:space="preserve">-й Абсолюты </v>
      </c>
      <c r="F128" s="60" t="s">
        <v>20</v>
      </c>
      <c r="G128" s="61"/>
      <c r="H128" s="24">
        <f t="shared" ref="H128" si="68">MOD(A128+3,11)+1</f>
        <v>10</v>
      </c>
      <c r="I128" s="12">
        <f t="shared" ref="I128" si="69">POWER(2,H128)</f>
        <v>1024</v>
      </c>
      <c r="J128" s="13" t="s">
        <v>0</v>
      </c>
      <c r="K128" s="14">
        <f>INT((A128+3)/11)</f>
        <v>80430</v>
      </c>
      <c r="L128" s="15">
        <f>A128+3+K128</f>
        <v>965169</v>
      </c>
      <c r="M128" s="49" t="s">
        <v>2</v>
      </c>
      <c r="N128" s="50"/>
      <c r="O128" s="23">
        <f>A128</f>
        <v>884736</v>
      </c>
      <c r="P128" s="54"/>
      <c r="Q128" s="69"/>
    </row>
    <row r="129" spans="1:17" ht="15.75">
      <c r="A129" s="18"/>
      <c r="B129" s="54"/>
      <c r="C129" s="56" t="s">
        <v>24</v>
      </c>
      <c r="D129" s="57"/>
      <c r="E129" s="58"/>
      <c r="F129" s="60"/>
      <c r="G129" s="61"/>
      <c r="H129" s="18"/>
      <c r="I129" s="62"/>
      <c r="J129" s="63"/>
      <c r="K129" s="63"/>
      <c r="L129" s="64"/>
      <c r="M129" s="49"/>
      <c r="N129" s="50"/>
      <c r="O129" s="22"/>
      <c r="P129" s="54"/>
      <c r="Q129" s="68" t="str">
        <f>CONCATENATE(D130,"-ого Абсолюта ", F123)</f>
        <v>262144-ого Абсолюта Синтез-Реальности ИВО</v>
      </c>
    </row>
    <row r="130" spans="1:17" ht="16.5" thickBot="1">
      <c r="A130" s="25">
        <f>A128-C121</f>
        <v>622592</v>
      </c>
      <c r="B130" s="55"/>
      <c r="C130" s="16" t="str">
        <f xml:space="preserve"> CONCATENATE("с ",D130-C121+1," по ")</f>
        <v xml:space="preserve">с 1 по </v>
      </c>
      <c r="D130" s="10">
        <f>C121</f>
        <v>262144</v>
      </c>
      <c r="E130" s="4" t="str">
        <f t="shared" si="65"/>
        <v xml:space="preserve">-й Абсолюты </v>
      </c>
      <c r="F130" s="84"/>
      <c r="G130" s="85"/>
      <c r="H130" s="25">
        <f t="shared" ref="H130" si="70">MOD(A130+3,11)+1</f>
        <v>7</v>
      </c>
      <c r="I130" s="12">
        <f t="shared" ref="I130" si="71">POWER(2,H130)</f>
        <v>128</v>
      </c>
      <c r="J130" s="13" t="s">
        <v>0</v>
      </c>
      <c r="K130" s="14">
        <f>INT((A130+3)/11)</f>
        <v>56599</v>
      </c>
      <c r="L130" s="15">
        <f>A130+3+K130</f>
        <v>679194</v>
      </c>
      <c r="M130" s="66"/>
      <c r="N130" s="67"/>
      <c r="O130" s="23">
        <f>A130</f>
        <v>622592</v>
      </c>
      <c r="P130" s="55"/>
      <c r="Q130" s="69"/>
    </row>
    <row r="131" spans="1:17">
      <c r="B131" s="21" t="s">
        <v>7</v>
      </c>
      <c r="C131" s="9">
        <f>C121*4</f>
        <v>1048576</v>
      </c>
      <c r="D131" s="9" t="s">
        <v>8</v>
      </c>
      <c r="E131" s="6"/>
      <c r="F131" s="17"/>
      <c r="G131" s="17"/>
      <c r="H131" s="2"/>
      <c r="I131" s="8"/>
      <c r="J131" s="1"/>
      <c r="K131" s="6"/>
      <c r="L131" s="7"/>
      <c r="M131" s="5"/>
      <c r="N131" s="5"/>
      <c r="O131" s="5"/>
      <c r="P131" s="5"/>
      <c r="Q131" s="1"/>
    </row>
    <row r="133" spans="1:17" ht="84" customHeight="1" thickBot="1">
      <c r="A133" s="28">
        <f>A146+1</f>
        <v>6</v>
      </c>
      <c r="B133" s="28" t="s">
        <v>75</v>
      </c>
      <c r="C133" s="31" t="str">
        <f>CONCATENATE("Абсолютным (Октавным) Субъядерным Синтезом стяжаю Метагалактический мировой компакт ", C134,"-ти  Абсолютов", F136," ", C139,D139,"-й, в каждом из которых по  ", C134*4," Абсолютов ",F149," с цифровым стяжанием согласно утвержденной схеме стяжания Абсолюта ИВО. ","И Разворачиваясь ими, стяжаю в каждый из ",C134,"-ти Абсолютов", F136," ",C139,D139,"-й  количестово капель Абсолютного Огня согласно утвержденой схеме стяжания Абсолюта ИВО с максимальным количественным стяжанием в  ",D139,"-й  Абсолют",F136,", стяжая  в",D139,"-й Абсолют ",F136," ",I139," в ",L139,"-лионной степени капель Абсолютного Огня с компактификацией их в ",O139," ",P136,"  ",D139,"-ого Абсолюта ",F136,"  ")</f>
        <v xml:space="preserve">Абсолютным (Октавным) Субъядерным Синтезом стяжаю Метагалактический мировой компакт 65536-ти  АбсолютовСтать-Реальности ИВО с 131073 по 196608-й, в каждом из которых по  262144 Абсолютов Истинной Реальности ИВО с цифровым стяжанием согласно утвержденной схеме стяжания Абсолюта ИВО. И Разворачиваясь ими, стяжаю в каждый из 65536-ти АбсолютовСтать-Реальности ИВО с 131073 по 196608-й  количестово капель Абсолютного Огня согласно утвержденой схеме стяжания Абсолюта ИВО с максимальным количественным стяжанием в  196608-й  АбсолютСтать-Реальности ИВО, стяжая  в196608-й Абсолют Стать-Реальности ИВО 64 в 321725-лионной степени капель Абсолютного Огня с компактификацией их в 294912 Точку  196608-ого Абсолюта Стать-Реальности ИВО  </v>
      </c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</row>
    <row r="134" spans="1:17" ht="15.75">
      <c r="A134" s="71" t="s">
        <v>18</v>
      </c>
      <c r="B134" s="73" t="s">
        <v>6</v>
      </c>
      <c r="C134" s="75">
        <f>C121/4</f>
        <v>65536</v>
      </c>
      <c r="D134" s="77"/>
      <c r="E134" s="77"/>
      <c r="F134" s="77"/>
      <c r="G134" s="78"/>
      <c r="H134" s="78"/>
      <c r="I134" s="81" t="s">
        <v>13</v>
      </c>
      <c r="J134" s="94"/>
      <c r="K134" s="51" t="s">
        <v>0</v>
      </c>
      <c r="L134" s="92" t="s">
        <v>1</v>
      </c>
      <c r="M134" s="41"/>
      <c r="N134" s="41"/>
      <c r="O134" s="43" t="s">
        <v>4</v>
      </c>
      <c r="P134" s="43"/>
      <c r="Q134" s="44"/>
    </row>
    <row r="135" spans="1:17" ht="32.25" thickBot="1">
      <c r="A135" s="72"/>
      <c r="B135" s="74"/>
      <c r="C135" s="76"/>
      <c r="D135" s="79"/>
      <c r="E135" s="79"/>
      <c r="F135" s="79"/>
      <c r="G135" s="80"/>
      <c r="H135" s="80"/>
      <c r="I135" s="95"/>
      <c r="J135" s="95"/>
      <c r="K135" s="52"/>
      <c r="L135" s="93"/>
      <c r="M135" s="42"/>
      <c r="N135" s="42"/>
      <c r="O135" s="3" t="s">
        <v>14</v>
      </c>
      <c r="P135" s="45" t="s">
        <v>5</v>
      </c>
      <c r="Q135" s="46"/>
    </row>
    <row r="136" spans="1:17" ht="15.75">
      <c r="A136" s="18"/>
      <c r="B136" s="53" t="s">
        <v>69</v>
      </c>
      <c r="C136" s="56" t="s">
        <v>21</v>
      </c>
      <c r="D136" s="57"/>
      <c r="E136" s="58"/>
      <c r="F136" s="47" t="s">
        <v>54</v>
      </c>
      <c r="G136" s="59"/>
      <c r="H136" s="18"/>
      <c r="I136" s="62"/>
      <c r="J136" s="63"/>
      <c r="K136" s="63"/>
      <c r="L136" s="64"/>
      <c r="M136" s="47" t="str">
        <f>"-лионной степени капель Абсолютного Огня,"</f>
        <v>-лионной степени капель Абсолютного Огня,</v>
      </c>
      <c r="N136" s="48"/>
      <c r="O136" s="22"/>
      <c r="P136" s="70" t="s">
        <v>53</v>
      </c>
      <c r="Q136" s="68" t="str">
        <f>CONCATENATE(D137,"-ого Абсолюта ", F136)</f>
        <v>262144-ого Абсолюта Стать-Реальности ИВО</v>
      </c>
    </row>
    <row r="137" spans="1:17" ht="16.5" thickBot="1">
      <c r="A137" s="24">
        <f>A130-C121</f>
        <v>360448</v>
      </c>
      <c r="B137" s="54"/>
      <c r="C137" s="16" t="str">
        <f xml:space="preserve"> CONCATENATE("с ",D137-C134+1," по ")</f>
        <v xml:space="preserve">с 196609 по </v>
      </c>
      <c r="D137" s="10">
        <f>C134*4</f>
        <v>262144</v>
      </c>
      <c r="E137" s="4" t="str">
        <f>"-й Абсолюты "</f>
        <v xml:space="preserve">-й Абсолюты </v>
      </c>
      <c r="F137" s="60"/>
      <c r="G137" s="61"/>
      <c r="H137" s="24">
        <f>MOD(A137+3,11)+1</f>
        <v>4</v>
      </c>
      <c r="I137" s="12">
        <f>POWER(2,H137)</f>
        <v>16</v>
      </c>
      <c r="J137" s="13" t="s">
        <v>0</v>
      </c>
      <c r="K137" s="14">
        <f>INT((A137+3)/11)</f>
        <v>32768</v>
      </c>
      <c r="L137" s="15">
        <f>A137+3+K137</f>
        <v>393219</v>
      </c>
      <c r="M137" s="49"/>
      <c r="N137" s="50"/>
      <c r="O137" s="23">
        <f>A137</f>
        <v>360448</v>
      </c>
      <c r="P137" s="54"/>
      <c r="Q137" s="69"/>
    </row>
    <row r="138" spans="1:17" ht="15.75">
      <c r="A138" s="18"/>
      <c r="B138" s="54"/>
      <c r="C138" s="56" t="s">
        <v>22</v>
      </c>
      <c r="D138" s="57"/>
      <c r="E138" s="58"/>
      <c r="F138" s="60"/>
      <c r="G138" s="61"/>
      <c r="H138" s="18"/>
      <c r="I138" s="62"/>
      <c r="J138" s="63"/>
      <c r="K138" s="63"/>
      <c r="L138" s="64"/>
      <c r="M138" s="49"/>
      <c r="N138" s="50"/>
      <c r="O138" s="22"/>
      <c r="P138" s="54"/>
      <c r="Q138" s="68" t="str">
        <f>CONCATENATE(D139,"-ого Абсолюта ", F136)</f>
        <v>196608-ого Абсолюта Стать-Реальности ИВО</v>
      </c>
    </row>
    <row r="139" spans="1:17" ht="16.5" thickBot="1">
      <c r="A139" s="24">
        <f>A137-C134</f>
        <v>294912</v>
      </c>
      <c r="B139" s="54"/>
      <c r="C139" s="16" t="str">
        <f xml:space="preserve"> CONCATENATE("с ",D139-C134+1," по ")</f>
        <v xml:space="preserve">с 131073 по </v>
      </c>
      <c r="D139" s="10">
        <f>C134*3</f>
        <v>196608</v>
      </c>
      <c r="E139" s="4" t="str">
        <f t="shared" ref="E139:E143" si="72">"-й Абсолюты "</f>
        <v xml:space="preserve">-й Абсолюты </v>
      </c>
      <c r="F139" s="60"/>
      <c r="G139" s="61"/>
      <c r="H139" s="24">
        <f t="shared" ref="H139" si="73">MOD(A139+3,11)+1</f>
        <v>6</v>
      </c>
      <c r="I139" s="12">
        <f t="shared" ref="I139" si="74">POWER(2,H139)</f>
        <v>64</v>
      </c>
      <c r="J139" s="13" t="s">
        <v>0</v>
      </c>
      <c r="K139" s="14">
        <f>INT((A139+3)/11)</f>
        <v>26810</v>
      </c>
      <c r="L139" s="15">
        <f>A139+3+K139</f>
        <v>321725</v>
      </c>
      <c r="M139" s="49"/>
      <c r="N139" s="50"/>
      <c r="O139" s="23">
        <f>A139</f>
        <v>294912</v>
      </c>
      <c r="P139" s="54"/>
      <c r="Q139" s="69"/>
    </row>
    <row r="140" spans="1:17" ht="15.75">
      <c r="A140" s="18"/>
      <c r="B140" s="54"/>
      <c r="C140" s="56" t="s">
        <v>23</v>
      </c>
      <c r="D140" s="57"/>
      <c r="E140" s="58"/>
      <c r="F140" s="65" t="s">
        <v>20</v>
      </c>
      <c r="G140" s="61"/>
      <c r="H140" s="18"/>
      <c r="I140" s="62"/>
      <c r="J140" s="63"/>
      <c r="K140" s="63"/>
      <c r="L140" s="64"/>
      <c r="M140" s="65" t="s">
        <v>2</v>
      </c>
      <c r="N140" s="50"/>
      <c r="O140" s="22"/>
      <c r="P140" s="54"/>
      <c r="Q140" s="68" t="str">
        <f>CONCATENATE(D141,"-ого Абсолюта ", F136)</f>
        <v>131072-ого Абсолюта Стать-Реальности ИВО</v>
      </c>
    </row>
    <row r="141" spans="1:17" ht="16.5" thickBot="1">
      <c r="A141" s="24">
        <f>A139-C134</f>
        <v>229376</v>
      </c>
      <c r="B141" s="54"/>
      <c r="C141" s="16" t="str">
        <f xml:space="preserve"> CONCATENATE("с ",D141-C134+1," по ")</f>
        <v xml:space="preserve">с 65537 по </v>
      </c>
      <c r="D141" s="10">
        <f>C134*2</f>
        <v>131072</v>
      </c>
      <c r="E141" s="4" t="str">
        <f t="shared" si="72"/>
        <v xml:space="preserve">-й Абсолюты </v>
      </c>
      <c r="F141" s="60" t="s">
        <v>20</v>
      </c>
      <c r="G141" s="61"/>
      <c r="H141" s="24">
        <f t="shared" ref="H141" si="75">MOD(A141+3,11)+1</f>
        <v>8</v>
      </c>
      <c r="I141" s="12">
        <f t="shared" ref="I141" si="76">POWER(2,H141)</f>
        <v>256</v>
      </c>
      <c r="J141" s="13" t="s">
        <v>0</v>
      </c>
      <c r="K141" s="14">
        <f>INT((A141+3)/11)</f>
        <v>20852</v>
      </c>
      <c r="L141" s="15">
        <f>A141+3+K141</f>
        <v>250231</v>
      </c>
      <c r="M141" s="49" t="s">
        <v>2</v>
      </c>
      <c r="N141" s="50"/>
      <c r="O141" s="23">
        <f>A141</f>
        <v>229376</v>
      </c>
      <c r="P141" s="54"/>
      <c r="Q141" s="69"/>
    </row>
    <row r="142" spans="1:17" ht="15.75">
      <c r="A142" s="18"/>
      <c r="B142" s="54"/>
      <c r="C142" s="56" t="s">
        <v>24</v>
      </c>
      <c r="D142" s="57"/>
      <c r="E142" s="58"/>
      <c r="F142" s="60"/>
      <c r="G142" s="61"/>
      <c r="H142" s="18"/>
      <c r="I142" s="62"/>
      <c r="J142" s="63"/>
      <c r="K142" s="63"/>
      <c r="L142" s="64"/>
      <c r="M142" s="49"/>
      <c r="N142" s="50"/>
      <c r="O142" s="22"/>
      <c r="P142" s="54"/>
      <c r="Q142" s="68" t="str">
        <f>CONCATENATE(D143,"-ого Абсолюта ", F136)</f>
        <v>65536-ого Абсолюта Стать-Реальности ИВО</v>
      </c>
    </row>
    <row r="143" spans="1:17" ht="16.5" thickBot="1">
      <c r="A143" s="25">
        <f>A141-C134</f>
        <v>163840</v>
      </c>
      <c r="B143" s="55"/>
      <c r="C143" s="16" t="str">
        <f xml:space="preserve"> CONCATENATE("с ",D143-C134+1," по ")</f>
        <v xml:space="preserve">с 1 по </v>
      </c>
      <c r="D143" s="10">
        <f>C134</f>
        <v>65536</v>
      </c>
      <c r="E143" s="4" t="str">
        <f t="shared" si="72"/>
        <v xml:space="preserve">-й Абсолюты </v>
      </c>
      <c r="F143" s="84"/>
      <c r="G143" s="85"/>
      <c r="H143" s="25">
        <f t="shared" ref="H143" si="77">MOD(A143+3,11)+1</f>
        <v>10</v>
      </c>
      <c r="I143" s="12">
        <f t="shared" ref="I143" si="78">POWER(2,H143)</f>
        <v>1024</v>
      </c>
      <c r="J143" s="13" t="s">
        <v>0</v>
      </c>
      <c r="K143" s="14">
        <f>INT((A143+3)/11)</f>
        <v>14894</v>
      </c>
      <c r="L143" s="15">
        <f>A143+3+K143</f>
        <v>178737</v>
      </c>
      <c r="M143" s="66"/>
      <c r="N143" s="67"/>
      <c r="O143" s="23">
        <f>A143</f>
        <v>163840</v>
      </c>
      <c r="P143" s="55"/>
      <c r="Q143" s="69"/>
    </row>
    <row r="144" spans="1:17">
      <c r="B144" s="21" t="s">
        <v>7</v>
      </c>
      <c r="C144" s="9">
        <f>C134*4</f>
        <v>262144</v>
      </c>
      <c r="D144" s="9" t="s">
        <v>8</v>
      </c>
      <c r="E144" s="6"/>
      <c r="F144" s="17"/>
      <c r="G144" s="17"/>
      <c r="H144" s="2"/>
      <c r="I144" s="8"/>
      <c r="J144" s="1"/>
      <c r="K144" s="6"/>
      <c r="L144" s="7"/>
      <c r="M144" s="5"/>
      <c r="N144" s="5"/>
      <c r="O144" s="5"/>
      <c r="P144" s="5"/>
      <c r="Q144" s="1"/>
    </row>
    <row r="146" spans="1:17" ht="82.5" customHeight="1" thickBot="1">
      <c r="A146" s="28">
        <f>A159+1</f>
        <v>5</v>
      </c>
      <c r="B146" s="28" t="s">
        <v>75</v>
      </c>
      <c r="C146" s="31" t="str">
        <f>CONCATENATE("Абсолютным  (Октавным)Субъядерным Синтезом стяжаю Метагалактический мировой компакт ", C147,"-ти  Абсолютов", F149," ", C152,D152,"-й, в каждом из которых по  ", C147*4," Абсолютов ",F162," с цифровым стяжанием согласно утвержденной схеме стяжания Абсолюта ИВО. ","И Разворачиваясь ими, стяжаю в каждый из ",C147,"-ти Абсолютов", F149," ",C152,D152,"-й  количестово капель Абсолютного Огня согласно утвержденой схеме стяжания Абсолюта ИВО с максимальным количественным стяжанием в  ",D152,"-й  Абсолют",F149,", стяжая  в",D152,"-й Абсолют ",F149," ",I152," в ",L152,"-лионной степени капель Абсолютного Огня с компактификацией их в ",O152," ",P149,"  ",D152,"-ого Абсолюта ",F149,"  ")</f>
        <v xml:space="preserve">Абсолютным  (Октавным)Субъядерным Синтезом стяжаю Метагалактический мировой компакт 16384-ти  АбсолютовИстинной Реальности ИВО с 32769 по 49152-й, в каждом из которых по  65536 Абсолютов Высокой Цельной Реальности ИВО с цифровым стяжанием согласно утвержденной схеме стяжания Абсолюта ИВО. И Разворачиваясь ими, стяжаю в каждый из 16384-ти АбсолютовИстинной Реальности ИВО с 32769 по 49152-й  количестово капель Абсолютного Огня согласно утвержденой схеме стяжания Абсолюта ИВО с максимальным количественным стяжанием в  49152-й  АбсолютИстинной Реальности ИВО, стяжая  в49152-й Абсолют Истинной Реальности ИВО 128 в 89370-лионной степени капель Абсолютного Огня с компактификацией их в 81920 Элемент  49152-ого Абсолюта Истинной Реальности ИВО  </v>
      </c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ht="15.75">
      <c r="A147" s="71" t="s">
        <v>18</v>
      </c>
      <c r="B147" s="73" t="s">
        <v>6</v>
      </c>
      <c r="C147" s="75">
        <f>C134/4</f>
        <v>16384</v>
      </c>
      <c r="D147" s="77"/>
      <c r="E147" s="77"/>
      <c r="F147" s="77"/>
      <c r="G147" s="78"/>
      <c r="H147" s="78"/>
      <c r="I147" s="81" t="s">
        <v>13</v>
      </c>
      <c r="J147" s="82"/>
      <c r="K147" s="51" t="s">
        <v>0</v>
      </c>
      <c r="L147" s="92" t="s">
        <v>1</v>
      </c>
      <c r="M147" s="41"/>
      <c r="N147" s="41"/>
      <c r="O147" s="43" t="s">
        <v>4</v>
      </c>
      <c r="P147" s="43"/>
      <c r="Q147" s="44"/>
    </row>
    <row r="148" spans="1:17" ht="32.25" thickBot="1">
      <c r="A148" s="72"/>
      <c r="B148" s="74"/>
      <c r="C148" s="76"/>
      <c r="D148" s="79"/>
      <c r="E148" s="79"/>
      <c r="F148" s="79"/>
      <c r="G148" s="80"/>
      <c r="H148" s="80"/>
      <c r="I148" s="83"/>
      <c r="J148" s="83"/>
      <c r="K148" s="52"/>
      <c r="L148" s="93"/>
      <c r="M148" s="42"/>
      <c r="N148" s="42"/>
      <c r="O148" s="3" t="s">
        <v>14</v>
      </c>
      <c r="P148" s="45" t="s">
        <v>5</v>
      </c>
      <c r="Q148" s="46"/>
    </row>
    <row r="149" spans="1:17" ht="15.75">
      <c r="A149" s="18"/>
      <c r="B149" s="53" t="s">
        <v>69</v>
      </c>
      <c r="C149" s="56" t="s">
        <v>21</v>
      </c>
      <c r="D149" s="57"/>
      <c r="E149" s="58"/>
      <c r="F149" s="47" t="s">
        <v>55</v>
      </c>
      <c r="G149" s="59"/>
      <c r="H149" s="18"/>
      <c r="I149" s="62"/>
      <c r="J149" s="63"/>
      <c r="K149" s="63"/>
      <c r="L149" s="64"/>
      <c r="M149" s="47" t="str">
        <f>"-лионной степени капель Абсолютного Огня,"</f>
        <v>-лионной степени капель Абсолютного Огня,</v>
      </c>
      <c r="N149" s="48"/>
      <c r="O149" s="22"/>
      <c r="P149" s="70" t="s">
        <v>26</v>
      </c>
      <c r="Q149" s="68" t="str">
        <f>CONCATENATE(D150,"-ого Абсолюта ", F149)</f>
        <v>65536-ого Абсолюта Истинной Реальности ИВО</v>
      </c>
    </row>
    <row r="150" spans="1:17" ht="16.5" thickBot="1">
      <c r="A150" s="24">
        <f>A143-C134</f>
        <v>98304</v>
      </c>
      <c r="B150" s="54"/>
      <c r="C150" s="16" t="str">
        <f xml:space="preserve"> CONCATENATE("с ",D150-C147+1," по ")</f>
        <v xml:space="preserve">с 49153 по </v>
      </c>
      <c r="D150" s="10">
        <f>C147*4</f>
        <v>65536</v>
      </c>
      <c r="E150" s="4" t="str">
        <f>"-й Абсолюты "</f>
        <v xml:space="preserve">-й Абсолюты </v>
      </c>
      <c r="F150" s="60"/>
      <c r="G150" s="61"/>
      <c r="H150" s="24">
        <f>MOD(A150+3,11)+1</f>
        <v>1</v>
      </c>
      <c r="I150" s="12">
        <f>POWER(2,H150)</f>
        <v>2</v>
      </c>
      <c r="J150" s="13" t="s">
        <v>0</v>
      </c>
      <c r="K150" s="14">
        <f>INT((A150+3)/11)</f>
        <v>8937</v>
      </c>
      <c r="L150" s="15">
        <f>A150+3+K150</f>
        <v>107244</v>
      </c>
      <c r="M150" s="49"/>
      <c r="N150" s="50"/>
      <c r="O150" s="23">
        <f>A150</f>
        <v>98304</v>
      </c>
      <c r="P150" s="54"/>
      <c r="Q150" s="69"/>
    </row>
    <row r="151" spans="1:17" ht="15.75">
      <c r="A151" s="18"/>
      <c r="B151" s="54"/>
      <c r="C151" s="56" t="s">
        <v>22</v>
      </c>
      <c r="D151" s="57"/>
      <c r="E151" s="58"/>
      <c r="F151" s="60"/>
      <c r="G151" s="61"/>
      <c r="H151" s="18"/>
      <c r="I151" s="62"/>
      <c r="J151" s="63"/>
      <c r="K151" s="63"/>
      <c r="L151" s="64"/>
      <c r="M151" s="49"/>
      <c r="N151" s="50"/>
      <c r="O151" s="22"/>
      <c r="P151" s="54"/>
      <c r="Q151" s="68" t="str">
        <f>CONCATENATE(D152,"-ого Абсолюта ", F149)</f>
        <v>49152-ого Абсолюта Истинной Реальности ИВО</v>
      </c>
    </row>
    <row r="152" spans="1:17" ht="16.5" thickBot="1">
      <c r="A152" s="24">
        <f>A150-C147</f>
        <v>81920</v>
      </c>
      <c r="B152" s="54"/>
      <c r="C152" s="16" t="str">
        <f xml:space="preserve"> CONCATENATE("с ",D152-C147+1," по ")</f>
        <v xml:space="preserve">с 32769 по </v>
      </c>
      <c r="D152" s="10">
        <f>C147*3</f>
        <v>49152</v>
      </c>
      <c r="E152" s="4" t="str">
        <f t="shared" ref="E152:E156" si="79">"-й Абсолюты "</f>
        <v xml:space="preserve">-й Абсолюты </v>
      </c>
      <c r="F152" s="60"/>
      <c r="G152" s="61"/>
      <c r="H152" s="24">
        <f t="shared" ref="H152" si="80">MOD(A152+3,11)+1</f>
        <v>7</v>
      </c>
      <c r="I152" s="12">
        <f t="shared" ref="I152" si="81">POWER(2,H152)</f>
        <v>128</v>
      </c>
      <c r="J152" s="13" t="s">
        <v>0</v>
      </c>
      <c r="K152" s="14">
        <f>INT((A152+3)/11)</f>
        <v>7447</v>
      </c>
      <c r="L152" s="15">
        <f>A152+3+K152</f>
        <v>89370</v>
      </c>
      <c r="M152" s="49"/>
      <c r="N152" s="50"/>
      <c r="O152" s="23">
        <f>A152</f>
        <v>81920</v>
      </c>
      <c r="P152" s="54"/>
      <c r="Q152" s="69"/>
    </row>
    <row r="153" spans="1:17" ht="15.75">
      <c r="A153" s="18"/>
      <c r="B153" s="54"/>
      <c r="C153" s="56" t="s">
        <v>23</v>
      </c>
      <c r="D153" s="57"/>
      <c r="E153" s="58"/>
      <c r="F153" s="65" t="s">
        <v>20</v>
      </c>
      <c r="G153" s="61"/>
      <c r="H153" s="18"/>
      <c r="I153" s="62"/>
      <c r="J153" s="63"/>
      <c r="K153" s="63"/>
      <c r="L153" s="64"/>
      <c r="M153" s="65" t="s">
        <v>2</v>
      </c>
      <c r="N153" s="50"/>
      <c r="O153" s="22"/>
      <c r="P153" s="54"/>
      <c r="Q153" s="68" t="str">
        <f>CONCATENATE(D154,"-ого Абсолюта ", F149)</f>
        <v>32768-ого Абсолюта Истинной Реальности ИВО</v>
      </c>
    </row>
    <row r="154" spans="1:17" ht="16.5" thickBot="1">
      <c r="A154" s="24">
        <f>A152-C147</f>
        <v>65536</v>
      </c>
      <c r="B154" s="54"/>
      <c r="C154" s="16" t="str">
        <f xml:space="preserve"> CONCATENATE("с ",D154-C147+1," по ")</f>
        <v xml:space="preserve">с 16385 по </v>
      </c>
      <c r="D154" s="10">
        <f>C147*2</f>
        <v>32768</v>
      </c>
      <c r="E154" s="4" t="str">
        <f t="shared" si="79"/>
        <v xml:space="preserve">-й Абсолюты </v>
      </c>
      <c r="F154" s="60" t="s">
        <v>20</v>
      </c>
      <c r="G154" s="61"/>
      <c r="H154" s="24">
        <f t="shared" ref="H154" si="82">MOD(A154+3,11)+1</f>
        <v>2</v>
      </c>
      <c r="I154" s="12">
        <f t="shared" ref="I154" si="83">POWER(2,H154)</f>
        <v>4</v>
      </c>
      <c r="J154" s="13" t="s">
        <v>0</v>
      </c>
      <c r="K154" s="14">
        <f>INT((A154+3)/11)</f>
        <v>5958</v>
      </c>
      <c r="L154" s="15">
        <f>A154+3+K154</f>
        <v>71497</v>
      </c>
      <c r="M154" s="49" t="s">
        <v>2</v>
      </c>
      <c r="N154" s="50"/>
      <c r="O154" s="23">
        <f>A154</f>
        <v>65536</v>
      </c>
      <c r="P154" s="54"/>
      <c r="Q154" s="69"/>
    </row>
    <row r="155" spans="1:17" ht="15.75">
      <c r="A155" s="18"/>
      <c r="B155" s="54"/>
      <c r="C155" s="56" t="s">
        <v>24</v>
      </c>
      <c r="D155" s="57"/>
      <c r="E155" s="58"/>
      <c r="F155" s="60"/>
      <c r="G155" s="61"/>
      <c r="H155" s="18"/>
      <c r="I155" s="62"/>
      <c r="J155" s="63"/>
      <c r="K155" s="63"/>
      <c r="L155" s="64"/>
      <c r="M155" s="49"/>
      <c r="N155" s="50"/>
      <c r="O155" s="22"/>
      <c r="P155" s="54"/>
      <c r="Q155" s="68" t="str">
        <f>CONCATENATE(D156,"-ого Абсолюта ", F149)</f>
        <v>16384-ого Абсолюта Истинной Реальности ИВО</v>
      </c>
    </row>
    <row r="156" spans="1:17" ht="16.5" thickBot="1">
      <c r="A156" s="25">
        <f>A154-C147</f>
        <v>49152</v>
      </c>
      <c r="B156" s="55"/>
      <c r="C156" s="16" t="str">
        <f xml:space="preserve"> CONCATENATE("с ",D156-C147+1," по ")</f>
        <v xml:space="preserve">с 1 по </v>
      </c>
      <c r="D156" s="10">
        <f>C147</f>
        <v>16384</v>
      </c>
      <c r="E156" s="4" t="str">
        <f t="shared" si="79"/>
        <v xml:space="preserve">-й Абсолюты </v>
      </c>
      <c r="F156" s="84"/>
      <c r="G156" s="85"/>
      <c r="H156" s="25">
        <f t="shared" ref="H156" si="84">MOD(A156+3,11)+1</f>
        <v>8</v>
      </c>
      <c r="I156" s="12">
        <f t="shared" ref="I156" si="85">POWER(2,H156)</f>
        <v>256</v>
      </c>
      <c r="J156" s="13" t="s">
        <v>0</v>
      </c>
      <c r="K156" s="14">
        <f>INT((A156+3)/11)</f>
        <v>4468</v>
      </c>
      <c r="L156" s="15">
        <f>A156+3+K156</f>
        <v>53623</v>
      </c>
      <c r="M156" s="66"/>
      <c r="N156" s="67"/>
      <c r="O156" s="23">
        <f>A156</f>
        <v>49152</v>
      </c>
      <c r="P156" s="55"/>
      <c r="Q156" s="69"/>
    </row>
    <row r="157" spans="1:17">
      <c r="B157" s="21" t="s">
        <v>7</v>
      </c>
      <c r="C157" s="9">
        <f>C147*4</f>
        <v>65536</v>
      </c>
      <c r="D157" s="9" t="s">
        <v>8</v>
      </c>
      <c r="E157" s="6"/>
      <c r="F157" s="17"/>
      <c r="G157" s="17"/>
      <c r="H157" s="2"/>
      <c r="I157" s="8"/>
      <c r="J157" s="1"/>
      <c r="K157" s="6"/>
      <c r="L157" s="7"/>
      <c r="M157" s="5"/>
      <c r="N157" s="5"/>
      <c r="O157" s="5"/>
      <c r="P157" s="5"/>
      <c r="Q157" s="1"/>
    </row>
    <row r="159" spans="1:17" ht="81.75" customHeight="1" thickBot="1">
      <c r="A159" s="28">
        <f>4</f>
        <v>4</v>
      </c>
      <c r="B159" s="28" t="s">
        <v>75</v>
      </c>
      <c r="C159" s="31" t="str">
        <f>CONCATENATE("Абсолютным  Субъядерным Синтезом стяжаю Метагалактический мировой компакт ", C160,"-ти  Абсолютов", F162," ", C165,D165,"-й, в каждом из которых по  ", C160*4," Абсолютов ",F175," с цифровым стяжанием согласно утвержденной схеме стяжания Абсолюта ИВО. ","И Разворачиваясь ими, стяжаю в каждый из ",C160,"-ти Абсолютов", F162," ",C165,D165,"-й  количестово капель Абсолютного Огня согласно утвержденой схеме стяжания Абсолюта ИВО с максимальным количественным стяжанием в  ",D165,"-й  Абсолют",F162,", стяжая  в",D165,"-й Абсолют ",F162," ",I165," в ",L165,"-лионной степени капель Абсолютного Огня с компактификацией их в ",O165," ",P162,"  ",D165,"-ого Абсолюта ",F162,"  ")</f>
        <v xml:space="preserve">Абсолютным  Субъядерным Синтезом стяжаю Метагалактический мировой компакт 4096-ти  АбсолютовВысокой Цельной Реальности ИВО с 8193 по 12288-й, в каждом из которых по  16384 Абсолютов Изначально Вышестоящей Реальности ИВО с цифровым стяжанием согласно утвержденной схеме стяжания Абсолюта ИВО. И Разворачиваясь ими, стяжаю в каждый из 4096-ти АбсолютовВысокой Цельной Реальности ИВО с 8193 по 12288-й  количестово капель Абсолютного Огня согласно утвержденой схеме стяжания Абсолюта ИВО с максимальным количественным стяжанием в  12288-й  АбсолютВысокой Цельной Реальности ИВО, стяжая  в12288-й Абсолют Высокой Цельной Реальности ИВО 1024 в 31281-лионной степени капель Абсолютного Огня с компактификацией их в 28672 Молекул  12288-ого Абсолюта Высокой Цельной Реальности ИВО  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</row>
    <row r="160" spans="1:17" ht="15.75">
      <c r="A160" s="71" t="s">
        <v>18</v>
      </c>
      <c r="B160" s="73" t="s">
        <v>6</v>
      </c>
      <c r="C160" s="75">
        <f>C147/4</f>
        <v>4096</v>
      </c>
      <c r="D160" s="77"/>
      <c r="E160" s="77"/>
      <c r="F160" s="77"/>
      <c r="G160" s="78"/>
      <c r="H160" s="78"/>
      <c r="I160" s="81" t="s">
        <v>13</v>
      </c>
      <c r="J160" s="82"/>
      <c r="K160" s="51" t="s">
        <v>0</v>
      </c>
      <c r="L160" s="92" t="s">
        <v>1</v>
      </c>
      <c r="M160" s="41"/>
      <c r="N160" s="41"/>
      <c r="O160" s="43" t="s">
        <v>4</v>
      </c>
      <c r="P160" s="43"/>
      <c r="Q160" s="44"/>
    </row>
    <row r="161" spans="1:17" ht="32.25" thickBot="1">
      <c r="A161" s="72"/>
      <c r="B161" s="74"/>
      <c r="C161" s="76"/>
      <c r="D161" s="79"/>
      <c r="E161" s="79"/>
      <c r="F161" s="79"/>
      <c r="G161" s="80"/>
      <c r="H161" s="80"/>
      <c r="I161" s="83"/>
      <c r="J161" s="83"/>
      <c r="K161" s="52"/>
      <c r="L161" s="93"/>
      <c r="M161" s="42"/>
      <c r="N161" s="42"/>
      <c r="O161" s="3" t="s">
        <v>14</v>
      </c>
      <c r="P161" s="45" t="s">
        <v>5</v>
      </c>
      <c r="Q161" s="46"/>
    </row>
    <row r="162" spans="1:17" ht="15.75">
      <c r="A162" s="18"/>
      <c r="B162" s="53" t="s">
        <v>11</v>
      </c>
      <c r="C162" s="56" t="s">
        <v>21</v>
      </c>
      <c r="D162" s="57"/>
      <c r="E162" s="58"/>
      <c r="F162" s="47" t="s">
        <v>57</v>
      </c>
      <c r="G162" s="59"/>
      <c r="H162" s="18"/>
      <c r="I162" s="62"/>
      <c r="J162" s="63"/>
      <c r="K162" s="63"/>
      <c r="L162" s="64"/>
      <c r="M162" s="47" t="str">
        <f>"-лионной степени капель Абсолютного Огня,"</f>
        <v>-лионной степени капель Абсолютного Огня,</v>
      </c>
      <c r="N162" s="48"/>
      <c r="O162" s="22"/>
      <c r="P162" s="70" t="s">
        <v>76</v>
      </c>
      <c r="Q162" s="68" t="str">
        <f>CONCATENATE(D163,"-ого Абсолюта ", F162)</f>
        <v>16384-ого Абсолюта Высокой Цельной Реальности ИВО</v>
      </c>
    </row>
    <row r="163" spans="1:17" ht="16.5" thickBot="1">
      <c r="A163" s="24">
        <f>A156-C147</f>
        <v>32768</v>
      </c>
      <c r="B163" s="54"/>
      <c r="C163" s="16" t="str">
        <f xml:space="preserve"> CONCATENATE("с ",D163-C160+1," по ")</f>
        <v xml:space="preserve">с 12289 по </v>
      </c>
      <c r="D163" s="10">
        <f>C160*4</f>
        <v>16384</v>
      </c>
      <c r="E163" s="4" t="str">
        <f>"-й Абсолюты "</f>
        <v xml:space="preserve">-й Абсолюты </v>
      </c>
      <c r="F163" s="60"/>
      <c r="G163" s="61"/>
      <c r="H163" s="24">
        <f>MOD(A163+3,11)+1</f>
        <v>3</v>
      </c>
      <c r="I163" s="12">
        <f>POWER(2,H163)</f>
        <v>8</v>
      </c>
      <c r="J163" s="13" t="s">
        <v>0</v>
      </c>
      <c r="K163" s="14">
        <f>INT((A163+3)/11)</f>
        <v>2979</v>
      </c>
      <c r="L163" s="15">
        <f>A163+3+K163</f>
        <v>35750</v>
      </c>
      <c r="M163" s="49"/>
      <c r="N163" s="50"/>
      <c r="O163" s="23">
        <f>A163</f>
        <v>32768</v>
      </c>
      <c r="P163" s="54"/>
      <c r="Q163" s="69"/>
    </row>
    <row r="164" spans="1:17" ht="15.75">
      <c r="A164" s="18"/>
      <c r="B164" s="54"/>
      <c r="C164" s="56" t="s">
        <v>22</v>
      </c>
      <c r="D164" s="57"/>
      <c r="E164" s="58"/>
      <c r="F164" s="60"/>
      <c r="G164" s="61"/>
      <c r="H164" s="18"/>
      <c r="I164" s="62"/>
      <c r="J164" s="63"/>
      <c r="K164" s="63"/>
      <c r="L164" s="64"/>
      <c r="M164" s="49"/>
      <c r="N164" s="50"/>
      <c r="O164" s="22"/>
      <c r="P164" s="54"/>
      <c r="Q164" s="68" t="str">
        <f>CONCATENATE(D165,"-ого Абсолюта ", F162)</f>
        <v>12288-ого Абсолюта Высокой Цельной Реальности ИВО</v>
      </c>
    </row>
    <row r="165" spans="1:17" ht="16.5" thickBot="1">
      <c r="A165" s="24">
        <f>A163-C160</f>
        <v>28672</v>
      </c>
      <c r="B165" s="54"/>
      <c r="C165" s="16" t="str">
        <f xml:space="preserve"> CONCATENATE("с ",D165-C160+1," по ")</f>
        <v xml:space="preserve">с 8193 по </v>
      </c>
      <c r="D165" s="10">
        <f>C160*3</f>
        <v>12288</v>
      </c>
      <c r="E165" s="4" t="str">
        <f t="shared" ref="E165:E169" si="86">"-й Абсолюты "</f>
        <v xml:space="preserve">-й Абсолюты </v>
      </c>
      <c r="F165" s="60"/>
      <c r="G165" s="61"/>
      <c r="H165" s="24">
        <f t="shared" ref="H165" si="87">MOD(A165+3,11)+1</f>
        <v>10</v>
      </c>
      <c r="I165" s="12">
        <f t="shared" ref="I165" si="88">POWER(2,H165)</f>
        <v>1024</v>
      </c>
      <c r="J165" s="13" t="s">
        <v>0</v>
      </c>
      <c r="K165" s="14">
        <f>INT((A165+3)/11)</f>
        <v>2606</v>
      </c>
      <c r="L165" s="15">
        <f>A165+3+K165</f>
        <v>31281</v>
      </c>
      <c r="M165" s="49"/>
      <c r="N165" s="50"/>
      <c r="O165" s="23">
        <f>A165</f>
        <v>28672</v>
      </c>
      <c r="P165" s="54"/>
      <c r="Q165" s="69"/>
    </row>
    <row r="166" spans="1:17" ht="15.75">
      <c r="A166" s="18"/>
      <c r="B166" s="54"/>
      <c r="C166" s="56" t="s">
        <v>23</v>
      </c>
      <c r="D166" s="57"/>
      <c r="E166" s="58"/>
      <c r="F166" s="65" t="s">
        <v>20</v>
      </c>
      <c r="G166" s="61"/>
      <c r="H166" s="18"/>
      <c r="I166" s="62"/>
      <c r="J166" s="63"/>
      <c r="K166" s="63"/>
      <c r="L166" s="64"/>
      <c r="M166" s="65" t="s">
        <v>2</v>
      </c>
      <c r="N166" s="50"/>
      <c r="O166" s="22"/>
      <c r="P166" s="54"/>
      <c r="Q166" s="68" t="str">
        <f>CONCATENATE(D167,"-ого Абсолюта ", F162)</f>
        <v>8192-ого Абсолюта Высокой Цельной Реальности ИВО</v>
      </c>
    </row>
    <row r="167" spans="1:17" ht="16.5" thickBot="1">
      <c r="A167" s="24">
        <f>A165-C160</f>
        <v>24576</v>
      </c>
      <c r="B167" s="54"/>
      <c r="C167" s="16" t="str">
        <f xml:space="preserve"> CONCATENATE("с ",D167-C160+1," по ")</f>
        <v xml:space="preserve">с 4097 по </v>
      </c>
      <c r="D167" s="10">
        <f>C160*2</f>
        <v>8192</v>
      </c>
      <c r="E167" s="4" t="str">
        <f t="shared" si="86"/>
        <v xml:space="preserve">-й Абсолюты </v>
      </c>
      <c r="F167" s="60" t="s">
        <v>20</v>
      </c>
      <c r="G167" s="61"/>
      <c r="H167" s="24">
        <f t="shared" ref="H167" si="89">MOD(A167+3,11)+1</f>
        <v>6</v>
      </c>
      <c r="I167" s="12">
        <f t="shared" ref="I167" si="90">POWER(2,H167)</f>
        <v>64</v>
      </c>
      <c r="J167" s="13" t="s">
        <v>0</v>
      </c>
      <c r="K167" s="14">
        <f>INT((A167+3)/11)</f>
        <v>2234</v>
      </c>
      <c r="L167" s="15">
        <f>A167+3+K167</f>
        <v>26813</v>
      </c>
      <c r="M167" s="49" t="s">
        <v>2</v>
      </c>
      <c r="N167" s="50"/>
      <c r="O167" s="23">
        <f>A167</f>
        <v>24576</v>
      </c>
      <c r="P167" s="54"/>
      <c r="Q167" s="69"/>
    </row>
    <row r="168" spans="1:17" ht="15.75">
      <c r="A168" s="18"/>
      <c r="B168" s="54"/>
      <c r="C168" s="56" t="s">
        <v>24</v>
      </c>
      <c r="D168" s="57"/>
      <c r="E168" s="58"/>
      <c r="F168" s="60"/>
      <c r="G168" s="61"/>
      <c r="H168" s="18"/>
      <c r="I168" s="62"/>
      <c r="J168" s="63"/>
      <c r="K168" s="63"/>
      <c r="L168" s="64"/>
      <c r="M168" s="49"/>
      <c r="N168" s="50"/>
      <c r="O168" s="22"/>
      <c r="P168" s="54"/>
      <c r="Q168" s="68" t="str">
        <f>CONCATENATE(D169,"-ого Абсолюта ", F162)</f>
        <v>4096-ого Абсолюта Высокой Цельной Реальности ИВО</v>
      </c>
    </row>
    <row r="169" spans="1:17" ht="16.5" thickBot="1">
      <c r="A169" s="25">
        <f>A167-C160</f>
        <v>20480</v>
      </c>
      <c r="B169" s="55"/>
      <c r="C169" s="16" t="str">
        <f xml:space="preserve"> CONCATENATE("с ",D169-C160+1," по ")</f>
        <v xml:space="preserve">с 1 по </v>
      </c>
      <c r="D169" s="10">
        <f>C160</f>
        <v>4096</v>
      </c>
      <c r="E169" s="4" t="str">
        <f t="shared" si="86"/>
        <v xml:space="preserve">-й Абсолюты </v>
      </c>
      <c r="F169" s="84"/>
      <c r="G169" s="85"/>
      <c r="H169" s="25">
        <f t="shared" ref="H169" si="91">MOD(A169+3,11)+1</f>
        <v>2</v>
      </c>
      <c r="I169" s="12">
        <f t="shared" ref="I169" si="92">POWER(2,H169)</f>
        <v>4</v>
      </c>
      <c r="J169" s="13" t="s">
        <v>0</v>
      </c>
      <c r="K169" s="14">
        <f>INT((A169+3)/11)</f>
        <v>1862</v>
      </c>
      <c r="L169" s="15">
        <f>A169+3+K169</f>
        <v>22345</v>
      </c>
      <c r="M169" s="66"/>
      <c r="N169" s="67"/>
      <c r="O169" s="23">
        <f>A169</f>
        <v>20480</v>
      </c>
      <c r="P169" s="55"/>
      <c r="Q169" s="69"/>
    </row>
    <row r="170" spans="1:17">
      <c r="B170" s="21" t="s">
        <v>7</v>
      </c>
      <c r="C170" s="9">
        <f>C160*4</f>
        <v>16384</v>
      </c>
      <c r="D170" s="9" t="s">
        <v>8</v>
      </c>
      <c r="E170" s="6"/>
      <c r="F170" s="17"/>
      <c r="G170" s="17"/>
      <c r="H170" s="2"/>
      <c r="I170" s="8"/>
      <c r="J170" s="1"/>
      <c r="K170" s="6"/>
      <c r="L170" s="7"/>
      <c r="M170" s="5"/>
      <c r="N170" s="5"/>
      <c r="O170" s="5"/>
      <c r="P170" s="5"/>
      <c r="Q170" s="1"/>
    </row>
    <row r="172" spans="1:17" ht="80.25" customHeight="1" thickBot="1">
      <c r="C172" s="31" t="str">
        <f>CONCATENATE("Абсолютным  Субъядерным Синтезом стяжаю Метагалактический мировой компакт ", C173,"-ти  Абсолютов", F175," ", C178,D178,"-й, в каждом из которых по  ", C173*4," Абсолютов ",F188," с цифровым стяжанием согласно утвержденной схеме стяжания Абсолюта ИВО. ","И Разворачиваясь ими, стяжаю в каждый из ",C173,"-ти Абсолютов", F175," ",C178,D178,"-й  количестово капель Абсолютного Огня согласно утвержденой схеме стяжания Абсолюта ИВО с максимальным количественным стяжанием в  ",D178,"-й  Абсолют",F175,", стяжая  в",D178,"-й Абсолют ",F175," ",I178," в ",L178,"-лионной степени капель Абсолютного Огня с компактификацией их в ",O178," ",P175,"  ",D178,"-ого Абсолюта ",F175,"  ")</f>
        <v xml:space="preserve">Абсолютным  Субъядерным Синтезом стяжаю Метагалактический мировой компакт 4096-ти  АбсолютовИзначально Вышестоящей Реальности ИВО с 8193 по 12288-й, в каждом из которых по  16384 Абсолютов  с цифровым стяжанием согласно утвержденной схеме стяжания Абсолюта ИВО. И Разворачиваясь ими, стяжаю в каждый из 4096-ти АбсолютовИзначально Вышестоящей Реальности ИВО с 8193 по 12288-й  количестово капель Абсолютного Огня согласно утвержденой схеме стяжания Абсолюта ИВО с максимальным количественным стяжанием в  12288-й  АбсолютИзначально Вышестоящей Реальности ИВО, стяжая  в12288-й Абсолют Изначально Вышестоящей Реальности ИВО 32 в 13408-лионной степени капель Абсолютного Огня с компактификацией их в 12288 Атом  12288-ого Абсолюта Изначально Вышестоящей Реальности ИВО  </v>
      </c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</row>
    <row r="173" spans="1:17" ht="15.75">
      <c r="A173" s="71" t="s">
        <v>18</v>
      </c>
      <c r="B173" s="73" t="s">
        <v>6</v>
      </c>
      <c r="C173" s="75">
        <f>C160</f>
        <v>4096</v>
      </c>
      <c r="D173" s="77"/>
      <c r="E173" s="77"/>
      <c r="F173" s="77"/>
      <c r="G173" s="78"/>
      <c r="H173" s="78"/>
      <c r="I173" s="81" t="s">
        <v>13</v>
      </c>
      <c r="J173" s="82"/>
      <c r="K173" s="51" t="s">
        <v>0</v>
      </c>
      <c r="L173" s="92" t="s">
        <v>1</v>
      </c>
      <c r="M173" s="41"/>
      <c r="N173" s="41"/>
      <c r="O173" s="43" t="s">
        <v>4</v>
      </c>
      <c r="P173" s="43"/>
      <c r="Q173" s="44"/>
    </row>
    <row r="174" spans="1:17" ht="32.25" thickBot="1">
      <c r="A174" s="72"/>
      <c r="B174" s="74"/>
      <c r="C174" s="76"/>
      <c r="D174" s="79"/>
      <c r="E174" s="79"/>
      <c r="F174" s="79"/>
      <c r="G174" s="80"/>
      <c r="H174" s="80"/>
      <c r="I174" s="83"/>
      <c r="J174" s="83"/>
      <c r="K174" s="52"/>
      <c r="L174" s="93"/>
      <c r="M174" s="42"/>
      <c r="N174" s="42"/>
      <c r="O174" s="3" t="s">
        <v>14</v>
      </c>
      <c r="P174" s="45" t="s">
        <v>5</v>
      </c>
      <c r="Q174" s="46"/>
    </row>
    <row r="175" spans="1:17" ht="15.75">
      <c r="A175" s="18"/>
      <c r="B175" s="53" t="s">
        <v>11</v>
      </c>
      <c r="C175" s="56" t="s">
        <v>21</v>
      </c>
      <c r="D175" s="57"/>
      <c r="E175" s="58"/>
      <c r="F175" s="47" t="s">
        <v>58</v>
      </c>
      <c r="G175" s="59"/>
      <c r="H175" s="18"/>
      <c r="I175" s="62"/>
      <c r="J175" s="63"/>
      <c r="K175" s="63"/>
      <c r="L175" s="64"/>
      <c r="M175" s="47" t="str">
        <f>"-лионной степени капель Абсолютного Огня,"</f>
        <v>-лионной степени капель Абсолютного Огня,</v>
      </c>
      <c r="N175" s="48"/>
      <c r="O175" s="22"/>
      <c r="P175" s="70" t="s">
        <v>15</v>
      </c>
      <c r="Q175" s="68" t="str">
        <f>CONCATENATE(D176,"-ого Абсолюта ", F175)</f>
        <v>16384-ого Абсолюта Изначально Вышестоящей Реальности ИВО</v>
      </c>
    </row>
    <row r="176" spans="1:17" ht="16.5" thickBot="1">
      <c r="A176" s="24">
        <f>A169-C160</f>
        <v>16384</v>
      </c>
      <c r="B176" s="54"/>
      <c r="C176" s="16" t="str">
        <f xml:space="preserve"> CONCATENATE("с ",D176-C173+1," по ")</f>
        <v xml:space="preserve">с 12289 по </v>
      </c>
      <c r="D176" s="10">
        <f>C173*4</f>
        <v>16384</v>
      </c>
      <c r="E176" s="4" t="str">
        <f>"-й Абсолюты "</f>
        <v xml:space="preserve">-й Абсолюты </v>
      </c>
      <c r="F176" s="60"/>
      <c r="G176" s="61"/>
      <c r="H176" s="24">
        <f>MOD(A176+3,11)+1</f>
        <v>9</v>
      </c>
      <c r="I176" s="12">
        <f>POWER(2,H176)</f>
        <v>512</v>
      </c>
      <c r="J176" s="13" t="s">
        <v>0</v>
      </c>
      <c r="K176" s="14">
        <f>INT((A176+3)/11)</f>
        <v>1489</v>
      </c>
      <c r="L176" s="15">
        <f>A176+3+K176</f>
        <v>17876</v>
      </c>
      <c r="M176" s="49"/>
      <c r="N176" s="50"/>
      <c r="O176" s="23">
        <f>A176</f>
        <v>16384</v>
      </c>
      <c r="P176" s="54"/>
      <c r="Q176" s="69"/>
    </row>
    <row r="177" spans="1:17" ht="15.75">
      <c r="A177" s="18"/>
      <c r="B177" s="54"/>
      <c r="C177" s="56" t="s">
        <v>22</v>
      </c>
      <c r="D177" s="57"/>
      <c r="E177" s="58"/>
      <c r="F177" s="60"/>
      <c r="G177" s="61"/>
      <c r="H177" s="18"/>
      <c r="I177" s="62"/>
      <c r="J177" s="63"/>
      <c r="K177" s="63"/>
      <c r="L177" s="64"/>
      <c r="M177" s="49"/>
      <c r="N177" s="50"/>
      <c r="O177" s="22"/>
      <c r="P177" s="54"/>
      <c r="Q177" s="68" t="str">
        <f>CONCATENATE(D178,"-ого Абсолюта ", F175)</f>
        <v>12288-ого Абсолюта Изначально Вышестоящей Реальности ИВО</v>
      </c>
    </row>
    <row r="178" spans="1:17" ht="16.5" thickBot="1">
      <c r="A178" s="24">
        <f>A176-C173</f>
        <v>12288</v>
      </c>
      <c r="B178" s="54"/>
      <c r="C178" s="16" t="str">
        <f xml:space="preserve"> CONCATENATE("с ",D178-C173+1," по ")</f>
        <v xml:space="preserve">с 8193 по </v>
      </c>
      <c r="D178" s="10">
        <f>C173*3</f>
        <v>12288</v>
      </c>
      <c r="E178" s="4" t="str">
        <f t="shared" ref="E178:E182" si="93">"-й Абсолюты "</f>
        <v xml:space="preserve">-й Абсолюты </v>
      </c>
      <c r="F178" s="60"/>
      <c r="G178" s="61"/>
      <c r="H178" s="24">
        <f t="shared" ref="H178" si="94">MOD(A178+3,11)+1</f>
        <v>5</v>
      </c>
      <c r="I178" s="12">
        <f t="shared" ref="I178" si="95">POWER(2,H178)</f>
        <v>32</v>
      </c>
      <c r="J178" s="13" t="s">
        <v>0</v>
      </c>
      <c r="K178" s="14">
        <f>INT((A178+3)/11)</f>
        <v>1117</v>
      </c>
      <c r="L178" s="15">
        <f>A178+3+K178</f>
        <v>13408</v>
      </c>
      <c r="M178" s="49"/>
      <c r="N178" s="50"/>
      <c r="O178" s="23">
        <f>A178</f>
        <v>12288</v>
      </c>
      <c r="P178" s="54"/>
      <c r="Q178" s="69"/>
    </row>
    <row r="179" spans="1:17" ht="15.75">
      <c r="A179" s="18"/>
      <c r="B179" s="54"/>
      <c r="C179" s="56" t="s">
        <v>23</v>
      </c>
      <c r="D179" s="57"/>
      <c r="E179" s="58"/>
      <c r="F179" s="65" t="s">
        <v>20</v>
      </c>
      <c r="G179" s="61"/>
      <c r="H179" s="18"/>
      <c r="I179" s="62"/>
      <c r="J179" s="63"/>
      <c r="K179" s="63"/>
      <c r="L179" s="64"/>
      <c r="M179" s="65" t="s">
        <v>2</v>
      </c>
      <c r="N179" s="50"/>
      <c r="O179" s="22"/>
      <c r="P179" s="54"/>
      <c r="Q179" s="68" t="str">
        <f>CONCATENATE(D180,"-ого Абсолюта ", F175)</f>
        <v>8192-ого Абсолюта Изначально Вышестоящей Реальности ИВО</v>
      </c>
    </row>
    <row r="180" spans="1:17" ht="16.5" thickBot="1">
      <c r="A180" s="24">
        <f>A178-C173</f>
        <v>8192</v>
      </c>
      <c r="B180" s="54"/>
      <c r="C180" s="16" t="str">
        <f xml:space="preserve"> CONCATENATE("с ",D180-C173+1," по ")</f>
        <v xml:space="preserve">с 4097 по </v>
      </c>
      <c r="D180" s="10">
        <f>C173*2</f>
        <v>8192</v>
      </c>
      <c r="E180" s="4" t="str">
        <f t="shared" si="93"/>
        <v xml:space="preserve">-й Абсолюты </v>
      </c>
      <c r="F180" s="60" t="s">
        <v>20</v>
      </c>
      <c r="G180" s="61"/>
      <c r="H180" s="24">
        <f t="shared" ref="H180" si="96">MOD(A180+3,11)+1</f>
        <v>1</v>
      </c>
      <c r="I180" s="12">
        <f t="shared" ref="I180" si="97">POWER(2,H180)</f>
        <v>2</v>
      </c>
      <c r="J180" s="13" t="s">
        <v>0</v>
      </c>
      <c r="K180" s="14">
        <f>INT((A180+3)/11)</f>
        <v>745</v>
      </c>
      <c r="L180" s="15">
        <f>A180+3+K180</f>
        <v>8940</v>
      </c>
      <c r="M180" s="49" t="s">
        <v>2</v>
      </c>
      <c r="N180" s="50"/>
      <c r="O180" s="23">
        <f>A180</f>
        <v>8192</v>
      </c>
      <c r="P180" s="54"/>
      <c r="Q180" s="69"/>
    </row>
    <row r="181" spans="1:17" ht="15.75">
      <c r="A181" s="18"/>
      <c r="B181" s="54"/>
      <c r="C181" s="56" t="s">
        <v>24</v>
      </c>
      <c r="D181" s="57"/>
      <c r="E181" s="58"/>
      <c r="F181" s="60"/>
      <c r="G181" s="61"/>
      <c r="H181" s="18"/>
      <c r="I181" s="62"/>
      <c r="J181" s="63"/>
      <c r="K181" s="63"/>
      <c r="L181" s="64"/>
      <c r="M181" s="49"/>
      <c r="N181" s="50"/>
      <c r="O181" s="22"/>
      <c r="P181" s="54"/>
      <c r="Q181" s="68" t="str">
        <f>CONCATENATE(D182,"-ого Абсолюта ", F175)</f>
        <v>4096-ого Абсолюта Изначально Вышестоящей Реальности ИВО</v>
      </c>
    </row>
    <row r="182" spans="1:17" ht="16.5" thickBot="1">
      <c r="A182" s="25">
        <f>A180-C173</f>
        <v>4096</v>
      </c>
      <c r="B182" s="55"/>
      <c r="C182" s="16" t="str">
        <f xml:space="preserve"> CONCATENATE("с ",D182-C173+1," по ")</f>
        <v xml:space="preserve">с 1 по </v>
      </c>
      <c r="D182" s="10">
        <f>C173</f>
        <v>4096</v>
      </c>
      <c r="E182" s="4" t="str">
        <f t="shared" si="93"/>
        <v xml:space="preserve">-й Абсолюты </v>
      </c>
      <c r="F182" s="84"/>
      <c r="G182" s="85"/>
      <c r="H182" s="25">
        <f t="shared" ref="H182" si="98">MOD(A182+3,11)+1</f>
        <v>8</v>
      </c>
      <c r="I182" s="12">
        <f t="shared" ref="I182" si="99">POWER(2,H182)</f>
        <v>256</v>
      </c>
      <c r="J182" s="13" t="s">
        <v>0</v>
      </c>
      <c r="K182" s="14">
        <f>INT((A182+3)/11)</f>
        <v>372</v>
      </c>
      <c r="L182" s="15">
        <f>A182+3+K182</f>
        <v>4471</v>
      </c>
      <c r="M182" s="66"/>
      <c r="N182" s="67"/>
      <c r="O182" s="23">
        <f>A182</f>
        <v>4096</v>
      </c>
      <c r="P182" s="55"/>
      <c r="Q182" s="69"/>
    </row>
    <row r="183" spans="1:17">
      <c r="B183" s="21" t="s">
        <v>7</v>
      </c>
      <c r="C183" s="9">
        <f>C173*4</f>
        <v>16384</v>
      </c>
      <c r="D183" s="9" t="s">
        <v>8</v>
      </c>
      <c r="E183" s="6"/>
      <c r="F183" s="17"/>
      <c r="G183" s="17"/>
      <c r="H183" s="2"/>
      <c r="I183" s="8"/>
      <c r="J183" s="1"/>
      <c r="K183" s="6"/>
      <c r="L183" s="7"/>
      <c r="M183" s="5"/>
      <c r="N183" s="5"/>
      <c r="O183" s="5"/>
      <c r="P183" s="5"/>
      <c r="Q183" s="1"/>
    </row>
    <row r="185" spans="1:17" ht="15.75">
      <c r="A185" s="30" t="s">
        <v>78</v>
      </c>
      <c r="B185" s="30"/>
      <c r="C185" s="30"/>
      <c r="D185" s="30"/>
      <c r="E185" s="30"/>
      <c r="F185" s="30"/>
    </row>
  </sheetData>
  <mergeCells count="408">
    <mergeCell ref="C3:Q3"/>
    <mergeCell ref="A4:A5"/>
    <mergeCell ref="B4:B5"/>
    <mergeCell ref="C4:C5"/>
    <mergeCell ref="D4:H5"/>
    <mergeCell ref="I4:J5"/>
    <mergeCell ref="K4:K5"/>
    <mergeCell ref="L4:L5"/>
    <mergeCell ref="M4:N5"/>
    <mergeCell ref="O4:Q4"/>
    <mergeCell ref="P5:Q5"/>
    <mergeCell ref="B6:B13"/>
    <mergeCell ref="C6:E6"/>
    <mergeCell ref="F6:G9"/>
    <mergeCell ref="I6:L6"/>
    <mergeCell ref="M6:N9"/>
    <mergeCell ref="P6:P13"/>
    <mergeCell ref="Q6:Q7"/>
    <mergeCell ref="C8:E8"/>
    <mergeCell ref="I8:L8"/>
    <mergeCell ref="Q8:Q9"/>
    <mergeCell ref="C10:E10"/>
    <mergeCell ref="F10:G13"/>
    <mergeCell ref="I10:L10"/>
    <mergeCell ref="M10:N13"/>
    <mergeCell ref="Q10:Q11"/>
    <mergeCell ref="C12:E12"/>
    <mergeCell ref="I12:L12"/>
    <mergeCell ref="Q12:Q13"/>
    <mergeCell ref="C16:Q16"/>
    <mergeCell ref="A17:A18"/>
    <mergeCell ref="B17:B18"/>
    <mergeCell ref="C17:C18"/>
    <mergeCell ref="D17:H18"/>
    <mergeCell ref="I17:J18"/>
    <mergeCell ref="K17:K18"/>
    <mergeCell ref="L17:L18"/>
    <mergeCell ref="M17:N18"/>
    <mergeCell ref="O17:Q17"/>
    <mergeCell ref="P18:Q18"/>
    <mergeCell ref="B19:B26"/>
    <mergeCell ref="C19:E19"/>
    <mergeCell ref="F19:G22"/>
    <mergeCell ref="I19:L19"/>
    <mergeCell ref="M19:N22"/>
    <mergeCell ref="P19:P26"/>
    <mergeCell ref="Q19:Q20"/>
    <mergeCell ref="C21:E21"/>
    <mergeCell ref="I21:L21"/>
    <mergeCell ref="Q21:Q22"/>
    <mergeCell ref="C23:E23"/>
    <mergeCell ref="F23:G26"/>
    <mergeCell ref="I23:L23"/>
    <mergeCell ref="M23:N26"/>
    <mergeCell ref="Q23:Q24"/>
    <mergeCell ref="C25:E25"/>
    <mergeCell ref="I25:L25"/>
    <mergeCell ref="Q25:Q26"/>
    <mergeCell ref="C29:Q29"/>
    <mergeCell ref="A30:A31"/>
    <mergeCell ref="B30:B31"/>
    <mergeCell ref="C30:C31"/>
    <mergeCell ref="D30:H31"/>
    <mergeCell ref="I30:J31"/>
    <mergeCell ref="K30:K31"/>
    <mergeCell ref="L30:L31"/>
    <mergeCell ref="M30:N31"/>
    <mergeCell ref="O30:Q30"/>
    <mergeCell ref="P31:Q31"/>
    <mergeCell ref="B32:B39"/>
    <mergeCell ref="C32:E32"/>
    <mergeCell ref="F32:G35"/>
    <mergeCell ref="I32:L32"/>
    <mergeCell ref="M32:N35"/>
    <mergeCell ref="P32:P39"/>
    <mergeCell ref="Q32:Q33"/>
    <mergeCell ref="C34:E34"/>
    <mergeCell ref="I34:L34"/>
    <mergeCell ref="Q34:Q35"/>
    <mergeCell ref="C36:E36"/>
    <mergeCell ref="F36:G39"/>
    <mergeCell ref="I36:L36"/>
    <mergeCell ref="M36:N39"/>
    <mergeCell ref="Q36:Q37"/>
    <mergeCell ref="C38:E38"/>
    <mergeCell ref="I38:L38"/>
    <mergeCell ref="Q38:Q39"/>
    <mergeCell ref="C42:Q42"/>
    <mergeCell ref="A43:A44"/>
    <mergeCell ref="B43:B44"/>
    <mergeCell ref="C43:C44"/>
    <mergeCell ref="D43:H44"/>
    <mergeCell ref="I43:J44"/>
    <mergeCell ref="K43:K44"/>
    <mergeCell ref="L43:L44"/>
    <mergeCell ref="M43:N44"/>
    <mergeCell ref="O43:Q43"/>
    <mergeCell ref="P44:Q44"/>
    <mergeCell ref="B45:B52"/>
    <mergeCell ref="C45:E45"/>
    <mergeCell ref="F45:G48"/>
    <mergeCell ref="I45:L45"/>
    <mergeCell ref="M45:N48"/>
    <mergeCell ref="P45:P52"/>
    <mergeCell ref="Q45:Q46"/>
    <mergeCell ref="C47:E47"/>
    <mergeCell ref="I47:L47"/>
    <mergeCell ref="Q47:Q48"/>
    <mergeCell ref="C49:E49"/>
    <mergeCell ref="F49:G52"/>
    <mergeCell ref="I49:L49"/>
    <mergeCell ref="M49:N52"/>
    <mergeCell ref="Q49:Q50"/>
    <mergeCell ref="C51:E51"/>
    <mergeCell ref="I51:L51"/>
    <mergeCell ref="Q51:Q52"/>
    <mergeCell ref="C55:Q55"/>
    <mergeCell ref="A56:A57"/>
    <mergeCell ref="B56:B57"/>
    <mergeCell ref="C56:C57"/>
    <mergeCell ref="D56:H57"/>
    <mergeCell ref="I56:J57"/>
    <mergeCell ref="K56:K57"/>
    <mergeCell ref="L56:L57"/>
    <mergeCell ref="M56:N57"/>
    <mergeCell ref="O56:Q56"/>
    <mergeCell ref="P57:Q57"/>
    <mergeCell ref="B58:B65"/>
    <mergeCell ref="C58:E58"/>
    <mergeCell ref="F58:G61"/>
    <mergeCell ref="I58:L58"/>
    <mergeCell ref="M58:N61"/>
    <mergeCell ref="P58:P65"/>
    <mergeCell ref="Q58:Q59"/>
    <mergeCell ref="C60:E60"/>
    <mergeCell ref="I60:L60"/>
    <mergeCell ref="Q60:Q61"/>
    <mergeCell ref="C62:E62"/>
    <mergeCell ref="F62:G65"/>
    <mergeCell ref="I62:L62"/>
    <mergeCell ref="M62:N65"/>
    <mergeCell ref="Q62:Q63"/>
    <mergeCell ref="C64:E64"/>
    <mergeCell ref="I64:L64"/>
    <mergeCell ref="Q64:Q65"/>
    <mergeCell ref="C68:Q68"/>
    <mergeCell ref="A69:A70"/>
    <mergeCell ref="B69:B70"/>
    <mergeCell ref="C69:C70"/>
    <mergeCell ref="D69:H70"/>
    <mergeCell ref="I69:J70"/>
    <mergeCell ref="K69:K70"/>
    <mergeCell ref="L69:L70"/>
    <mergeCell ref="M69:N70"/>
    <mergeCell ref="O69:Q69"/>
    <mergeCell ref="P70:Q70"/>
    <mergeCell ref="B71:B78"/>
    <mergeCell ref="C71:E71"/>
    <mergeCell ref="F71:G74"/>
    <mergeCell ref="I71:L71"/>
    <mergeCell ref="M71:N74"/>
    <mergeCell ref="P71:P78"/>
    <mergeCell ref="Q71:Q72"/>
    <mergeCell ref="C73:E73"/>
    <mergeCell ref="I73:L73"/>
    <mergeCell ref="Q73:Q74"/>
    <mergeCell ref="C75:E75"/>
    <mergeCell ref="F75:G78"/>
    <mergeCell ref="I75:L75"/>
    <mergeCell ref="M75:N78"/>
    <mergeCell ref="Q75:Q76"/>
    <mergeCell ref="C77:E77"/>
    <mergeCell ref="I77:L77"/>
    <mergeCell ref="Q77:Q78"/>
    <mergeCell ref="C81:Q81"/>
    <mergeCell ref="A82:A83"/>
    <mergeCell ref="B82:B83"/>
    <mergeCell ref="C82:C83"/>
    <mergeCell ref="D82:H83"/>
    <mergeCell ref="I82:J83"/>
    <mergeCell ref="K82:K83"/>
    <mergeCell ref="L82:L83"/>
    <mergeCell ref="M82:N83"/>
    <mergeCell ref="O82:Q82"/>
    <mergeCell ref="P83:Q83"/>
    <mergeCell ref="B84:B91"/>
    <mergeCell ref="C84:E84"/>
    <mergeCell ref="F84:G87"/>
    <mergeCell ref="I84:L84"/>
    <mergeCell ref="M84:N87"/>
    <mergeCell ref="P84:P91"/>
    <mergeCell ref="Q84:Q85"/>
    <mergeCell ref="C86:E86"/>
    <mergeCell ref="I86:L86"/>
    <mergeCell ref="Q86:Q87"/>
    <mergeCell ref="C88:E88"/>
    <mergeCell ref="F88:G91"/>
    <mergeCell ref="I88:L88"/>
    <mergeCell ref="M88:N91"/>
    <mergeCell ref="Q88:Q89"/>
    <mergeCell ref="C90:E90"/>
    <mergeCell ref="I90:L90"/>
    <mergeCell ref="Q90:Q91"/>
    <mergeCell ref="C94:Q94"/>
    <mergeCell ref="A95:A96"/>
    <mergeCell ref="B95:B96"/>
    <mergeCell ref="C95:C96"/>
    <mergeCell ref="D95:H96"/>
    <mergeCell ref="I95:J96"/>
    <mergeCell ref="K95:K96"/>
    <mergeCell ref="L95:L96"/>
    <mergeCell ref="M95:N96"/>
    <mergeCell ref="O95:Q95"/>
    <mergeCell ref="P96:Q96"/>
    <mergeCell ref="B97:B104"/>
    <mergeCell ref="C97:E97"/>
    <mergeCell ref="F97:G100"/>
    <mergeCell ref="I97:L97"/>
    <mergeCell ref="M97:N100"/>
    <mergeCell ref="P97:P104"/>
    <mergeCell ref="Q97:Q98"/>
    <mergeCell ref="C99:E99"/>
    <mergeCell ref="I99:L99"/>
    <mergeCell ref="Q99:Q100"/>
    <mergeCell ref="C101:E101"/>
    <mergeCell ref="F101:G104"/>
    <mergeCell ref="I101:L101"/>
    <mergeCell ref="M101:N104"/>
    <mergeCell ref="Q101:Q102"/>
    <mergeCell ref="C103:E103"/>
    <mergeCell ref="I103:L103"/>
    <mergeCell ref="Q103:Q104"/>
    <mergeCell ref="C107:Q107"/>
    <mergeCell ref="A108:A109"/>
    <mergeCell ref="B108:B109"/>
    <mergeCell ref="C108:C109"/>
    <mergeCell ref="D108:H109"/>
    <mergeCell ref="I108:J109"/>
    <mergeCell ref="K108:K109"/>
    <mergeCell ref="L108:L109"/>
    <mergeCell ref="M108:N109"/>
    <mergeCell ref="O108:Q108"/>
    <mergeCell ref="P109:Q109"/>
    <mergeCell ref="B110:B117"/>
    <mergeCell ref="C110:E110"/>
    <mergeCell ref="F110:G113"/>
    <mergeCell ref="I110:L110"/>
    <mergeCell ref="M110:N113"/>
    <mergeCell ref="P110:P117"/>
    <mergeCell ref="Q110:Q111"/>
    <mergeCell ref="C112:E112"/>
    <mergeCell ref="I112:L112"/>
    <mergeCell ref="Q112:Q113"/>
    <mergeCell ref="C114:E114"/>
    <mergeCell ref="F114:G117"/>
    <mergeCell ref="I114:L114"/>
    <mergeCell ref="M114:N117"/>
    <mergeCell ref="Q114:Q115"/>
    <mergeCell ref="C116:E116"/>
    <mergeCell ref="I116:L116"/>
    <mergeCell ref="Q116:Q117"/>
    <mergeCell ref="C120:Q120"/>
    <mergeCell ref="A121:A122"/>
    <mergeCell ref="B121:B122"/>
    <mergeCell ref="C121:C122"/>
    <mergeCell ref="D121:H122"/>
    <mergeCell ref="I121:J122"/>
    <mergeCell ref="K121:K122"/>
    <mergeCell ref="L121:L122"/>
    <mergeCell ref="M121:N122"/>
    <mergeCell ref="O121:Q121"/>
    <mergeCell ref="P122:Q122"/>
    <mergeCell ref="B123:B130"/>
    <mergeCell ref="C123:E123"/>
    <mergeCell ref="F123:G126"/>
    <mergeCell ref="I123:L123"/>
    <mergeCell ref="M123:N126"/>
    <mergeCell ref="P123:P130"/>
    <mergeCell ref="Q123:Q124"/>
    <mergeCell ref="C125:E125"/>
    <mergeCell ref="I125:L125"/>
    <mergeCell ref="Q125:Q126"/>
    <mergeCell ref="C127:E127"/>
    <mergeCell ref="F127:G130"/>
    <mergeCell ref="I127:L127"/>
    <mergeCell ref="M127:N130"/>
    <mergeCell ref="Q127:Q128"/>
    <mergeCell ref="C129:E129"/>
    <mergeCell ref="I129:L129"/>
    <mergeCell ref="Q129:Q130"/>
    <mergeCell ref="C133:Q133"/>
    <mergeCell ref="A134:A135"/>
    <mergeCell ref="B134:B135"/>
    <mergeCell ref="C134:C135"/>
    <mergeCell ref="D134:H135"/>
    <mergeCell ref="I134:J135"/>
    <mergeCell ref="K134:K135"/>
    <mergeCell ref="L134:L135"/>
    <mergeCell ref="M134:N135"/>
    <mergeCell ref="O134:Q134"/>
    <mergeCell ref="P135:Q135"/>
    <mergeCell ref="B136:B143"/>
    <mergeCell ref="C136:E136"/>
    <mergeCell ref="F136:G139"/>
    <mergeCell ref="I136:L136"/>
    <mergeCell ref="M136:N139"/>
    <mergeCell ref="P136:P143"/>
    <mergeCell ref="Q136:Q137"/>
    <mergeCell ref="C138:E138"/>
    <mergeCell ref="I138:L138"/>
    <mergeCell ref="Q138:Q139"/>
    <mergeCell ref="C140:E140"/>
    <mergeCell ref="F140:G143"/>
    <mergeCell ref="I140:L140"/>
    <mergeCell ref="M140:N143"/>
    <mergeCell ref="Q140:Q141"/>
    <mergeCell ref="C142:E142"/>
    <mergeCell ref="I142:L142"/>
    <mergeCell ref="Q142:Q143"/>
    <mergeCell ref="C146:Q146"/>
    <mergeCell ref="A147:A148"/>
    <mergeCell ref="B147:B148"/>
    <mergeCell ref="C147:C148"/>
    <mergeCell ref="D147:H148"/>
    <mergeCell ref="I147:J148"/>
    <mergeCell ref="K147:K148"/>
    <mergeCell ref="L147:L148"/>
    <mergeCell ref="M147:N148"/>
    <mergeCell ref="O147:Q147"/>
    <mergeCell ref="P148:Q148"/>
    <mergeCell ref="B149:B156"/>
    <mergeCell ref="C149:E149"/>
    <mergeCell ref="F149:G152"/>
    <mergeCell ref="I149:L149"/>
    <mergeCell ref="M149:N152"/>
    <mergeCell ref="P149:P156"/>
    <mergeCell ref="Q149:Q150"/>
    <mergeCell ref="C151:E151"/>
    <mergeCell ref="I151:L151"/>
    <mergeCell ref="Q151:Q152"/>
    <mergeCell ref="C153:E153"/>
    <mergeCell ref="F153:G156"/>
    <mergeCell ref="I153:L153"/>
    <mergeCell ref="M153:N156"/>
    <mergeCell ref="Q153:Q154"/>
    <mergeCell ref="C155:E155"/>
    <mergeCell ref="I155:L155"/>
    <mergeCell ref="Q155:Q156"/>
    <mergeCell ref="C159:Q159"/>
    <mergeCell ref="A160:A161"/>
    <mergeCell ref="B160:B161"/>
    <mergeCell ref="C160:C161"/>
    <mergeCell ref="D160:H161"/>
    <mergeCell ref="I160:J161"/>
    <mergeCell ref="K160:K161"/>
    <mergeCell ref="L160:L161"/>
    <mergeCell ref="M160:N161"/>
    <mergeCell ref="O160:Q160"/>
    <mergeCell ref="P161:Q161"/>
    <mergeCell ref="B162:B169"/>
    <mergeCell ref="C162:E162"/>
    <mergeCell ref="F162:G165"/>
    <mergeCell ref="I162:L162"/>
    <mergeCell ref="M162:N165"/>
    <mergeCell ref="P162:P169"/>
    <mergeCell ref="Q162:Q163"/>
    <mergeCell ref="C164:E164"/>
    <mergeCell ref="I164:L164"/>
    <mergeCell ref="C173:C174"/>
    <mergeCell ref="D173:H174"/>
    <mergeCell ref="I173:J174"/>
    <mergeCell ref="K173:K174"/>
    <mergeCell ref="L173:L174"/>
    <mergeCell ref="M173:N174"/>
    <mergeCell ref="O173:Q173"/>
    <mergeCell ref="Q164:Q165"/>
    <mergeCell ref="C166:E166"/>
    <mergeCell ref="F166:G169"/>
    <mergeCell ref="I166:L166"/>
    <mergeCell ref="M166:N169"/>
    <mergeCell ref="Q166:Q167"/>
    <mergeCell ref="C168:E168"/>
    <mergeCell ref="I168:L168"/>
    <mergeCell ref="Q168:Q169"/>
    <mergeCell ref="A1:Q1"/>
    <mergeCell ref="A2:Q2"/>
    <mergeCell ref="Q177:Q178"/>
    <mergeCell ref="C179:E179"/>
    <mergeCell ref="F179:G182"/>
    <mergeCell ref="I179:L179"/>
    <mergeCell ref="M179:N182"/>
    <mergeCell ref="Q179:Q180"/>
    <mergeCell ref="C181:E181"/>
    <mergeCell ref="I181:L181"/>
    <mergeCell ref="Q181:Q182"/>
    <mergeCell ref="P174:Q174"/>
    <mergeCell ref="B175:B182"/>
    <mergeCell ref="C175:E175"/>
    <mergeCell ref="F175:G178"/>
    <mergeCell ref="I175:L175"/>
    <mergeCell ref="M175:N178"/>
    <mergeCell ref="P175:P182"/>
    <mergeCell ref="Q175:Q176"/>
    <mergeCell ref="C177:E177"/>
    <mergeCell ref="I177:L177"/>
    <mergeCell ref="C172:Q172"/>
    <mergeCell ref="A173:A174"/>
    <mergeCell ref="B173:B17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Абсолют Мг ФА</vt:lpstr>
      <vt:lpstr>первичный Абсолют ИВО (ИВМг)</vt:lpstr>
      <vt:lpstr>ВЦМг</vt:lpstr>
      <vt:lpstr>Истинной Мг</vt:lpstr>
      <vt:lpstr>Октавной Мг</vt:lpstr>
      <vt:lpstr>Ре-ИВДИВО Мг</vt:lpstr>
      <vt:lpstr>общая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2022-02-18T05:15:29Z</dcterms:modified>
</cp:coreProperties>
</file>